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338048\Documents\"/>
    </mc:Choice>
  </mc:AlternateContent>
  <xr:revisionPtr revIDLastSave="0" documentId="8_{48160115-5FEB-4D4F-9C44-1D3E10C878B0}" xr6:coauthVersionLast="47" xr6:coauthVersionMax="47" xr10:uidLastSave="{00000000-0000-0000-0000-000000000000}"/>
  <bookViews>
    <workbookView xWindow="43095" yWindow="0" windowWidth="14610" windowHeight="15585" tabRatio="626" firstSheet="1" activeTab="1" xr2:uid="{00000000-000D-0000-FFFF-FFFF00000000}"/>
  </bookViews>
  <sheets>
    <sheet name="Mapping for chart 1" sheetId="82" state="hidden" r:id="rId1"/>
    <sheet name="Table A" sheetId="46" r:id="rId2"/>
    <sheet name="Developed countries" sheetId="84" r:id="rId3"/>
    <sheet name="Tables B-C" sheetId="75" state="hidden" r:id="rId4"/>
    <sheet name="Offshore centres" sheetId="83" r:id="rId5"/>
    <sheet name="Tables D-E" sheetId="76" state="hidden" r:id="rId6"/>
    <sheet name="Developing countries" sheetId="77" r:id="rId7"/>
    <sheet name="Tables B-G" sheetId="69" state="hidden" r:id="rId8"/>
    <sheet name="New Style Table C" sheetId="56" state="hidden" r:id="rId9"/>
    <sheet name="Country mapping" sheetId="59" state="hidden" r:id="rId10"/>
    <sheet name="Sheet1" sheetId="61" state="hidden" r:id="rId11"/>
    <sheet name="Mapping" sheetId="62" state="hidden" r:id="rId12"/>
    <sheet name="Previous Period" sheetId="66" state="hidden" r:id="rId13"/>
  </sheets>
  <definedNames>
    <definedName name="_xlnm._FilterDatabase" localSheetId="9" hidden="1">'Country mapping'!$M$2:$Q$141</definedName>
    <definedName name="_xlnm._FilterDatabase" localSheetId="11" hidden="1">Mapping!$A$2:$H$395</definedName>
    <definedName name="_xlnm._FilterDatabase" localSheetId="10" hidden="1">Sheet1!$A$76:$B$232</definedName>
    <definedName name="gdg">#REF!</definedName>
    <definedName name="GFDG" localSheetId="2">#REF!</definedName>
    <definedName name="GFDG">#REF!</definedName>
    <definedName name="_xlnm.Print_Titles" localSheetId="12">'Previous Period'!$7:$12</definedName>
    <definedName name="table">#REF!</definedName>
    <definedName name="TableAdata" localSheetId="2">#REF!</definedName>
    <definedName name="TableAdata" localSheetId="6">#REF!</definedName>
    <definedName name="TableAdata" localSheetId="8">#REF!</definedName>
    <definedName name="TableAdata" localSheetId="4">#REF!</definedName>
    <definedName name="TableAdata" localSheetId="12">#REF!</definedName>
    <definedName name="TableAdata" localSheetId="3">#REF!</definedName>
    <definedName name="TableAdata" localSheetId="5">#REF!</definedName>
    <definedName name="TableAdata">#REF!</definedName>
    <definedName name="TableB" localSheetId="2">#REF!</definedName>
    <definedName name="TableB" localSheetId="6">#REF!</definedName>
    <definedName name="TableB" localSheetId="4">#REF!</definedName>
    <definedName name="TableB" localSheetId="12">#REF!</definedName>
    <definedName name="TableB" localSheetId="3">#REF!</definedName>
    <definedName name="TableB" localSheetId="5">#REF!</definedName>
    <definedName name="TableB">#REF!</definedName>
    <definedName name="TableBdata" localSheetId="2">#REF!</definedName>
    <definedName name="TableBdata" localSheetId="6">#REF!</definedName>
    <definedName name="TableBdata" localSheetId="8">#REF!</definedName>
    <definedName name="TableBdata" localSheetId="4">#REF!</definedName>
    <definedName name="TableBdata" localSheetId="12">#REF!</definedName>
    <definedName name="TableBdata" localSheetId="3">#REF!</definedName>
    <definedName name="TableBdata" localSheetId="5">#REF!</definedName>
    <definedName name="TableBdata">#REF!</definedName>
    <definedName name="TableCdata" localSheetId="2">#REF!,#REF!</definedName>
    <definedName name="TableCdata" localSheetId="6">#REF!,#REF!</definedName>
    <definedName name="TableCdata" localSheetId="4">#REF!,#REF!</definedName>
    <definedName name="TableCdata" localSheetId="12">#REF!,#REF!</definedName>
    <definedName name="TableCdata" localSheetId="3">#REF!,#REF!</definedName>
    <definedName name="TableCdata" localSheetId="5">#REF!,#REF!</definedName>
    <definedName name="TableCdata">#REF!,#REF!</definedName>
    <definedName name="TableDdata" localSheetId="2">#REF!,#REF!</definedName>
    <definedName name="TableDdata" localSheetId="6">#REF!,#REF!</definedName>
    <definedName name="TableDdata" localSheetId="4">#REF!,#REF!</definedName>
    <definedName name="TableDdata" localSheetId="12">#REF!,#REF!</definedName>
    <definedName name="TableDdata" localSheetId="3">#REF!,#REF!</definedName>
    <definedName name="TableDdata" localSheetId="5">#REF!,#REF!</definedName>
    <definedName name="TableDdata">#REF!,#REF!</definedName>
    <definedName name="TableEdata" localSheetId="2">#REF!</definedName>
    <definedName name="TableEdata" localSheetId="6">#REF!</definedName>
    <definedName name="TableEdata" localSheetId="8">#REF!</definedName>
    <definedName name="TableEdata" localSheetId="4">#REF!</definedName>
    <definedName name="TableEdata" localSheetId="12">#REF!</definedName>
    <definedName name="TableEdata" localSheetId="3">#REF!</definedName>
    <definedName name="TableEdata" localSheetId="5">#REF!</definedName>
    <definedName name="TableEdata">#REF!</definedName>
    <definedName name="TableFdata" localSheetId="2">#REF!,#REF!</definedName>
    <definedName name="TableFdata" localSheetId="6">#REF!,#REF!</definedName>
    <definedName name="TableFdata" localSheetId="4">#REF!,#REF!</definedName>
    <definedName name="TableFdata" localSheetId="12">#REF!,#REF!</definedName>
    <definedName name="TableFdata" localSheetId="3">#REF!,#REF!</definedName>
    <definedName name="TableFdata" localSheetId="5">#REF!,#REF!</definedName>
    <definedName name="TableFdata">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76" l="1"/>
  <c r="D37" i="76"/>
  <c r="D24" i="76"/>
  <c r="D13" i="75"/>
  <c r="D15" i="75"/>
  <c r="D14" i="75"/>
  <c r="A21" i="76"/>
  <c r="A40" i="76"/>
  <c r="A24" i="76"/>
  <c r="M15" i="75" l="1"/>
  <c r="D16" i="75"/>
  <c r="D17" i="75"/>
  <c r="D38" i="76"/>
  <c r="D34" i="76"/>
  <c r="D20" i="76"/>
  <c r="D16" i="76"/>
  <c r="D35" i="76"/>
  <c r="D32" i="76"/>
  <c r="D15" i="76"/>
  <c r="D39" i="76"/>
  <c r="D36" i="76"/>
  <c r="D33" i="76"/>
  <c r="D19" i="76"/>
  <c r="D18" i="76"/>
  <c r="D17" i="76"/>
  <c r="A37" i="76"/>
  <c r="D22" i="76"/>
  <c r="D21" i="76"/>
  <c r="D31" i="76"/>
  <c r="D23" i="76"/>
  <c r="M13" i="75"/>
  <c r="D22" i="75"/>
  <c r="P15" i="75"/>
  <c r="D35" i="75"/>
  <c r="D29" i="75"/>
  <c r="D31" i="75"/>
  <c r="D34" i="75"/>
  <c r="D18" i="75"/>
  <c r="D38" i="75"/>
  <c r="D19" i="75"/>
  <c r="D36" i="75"/>
  <c r="D32" i="75"/>
  <c r="D20" i="75"/>
  <c r="D37" i="75"/>
  <c r="D33" i="75"/>
  <c r="D21" i="75"/>
  <c r="D30" i="75"/>
  <c r="N22" i="75" l="1"/>
  <c r="G13" i="75"/>
  <c r="P13" i="75"/>
  <c r="E13" i="75"/>
  <c r="I13" i="75"/>
  <c r="I15" i="75"/>
  <c r="N13" i="75"/>
  <c r="K22" i="75"/>
  <c r="G22" i="75"/>
  <c r="E22" i="75"/>
  <c r="M22" i="75"/>
  <c r="R22" i="75"/>
  <c r="M19" i="76"/>
  <c r="E19" i="76"/>
  <c r="P19" i="76"/>
  <c r="G19" i="76"/>
  <c r="N19" i="76"/>
  <c r="K19" i="76"/>
  <c r="I19" i="76"/>
  <c r="R19" i="76"/>
  <c r="P31" i="76"/>
  <c r="I31" i="76"/>
  <c r="K31" i="76"/>
  <c r="R31" i="76"/>
  <c r="G31" i="76"/>
  <c r="E31" i="76"/>
  <c r="N31" i="76"/>
  <c r="M31" i="76"/>
  <c r="M37" i="76"/>
  <c r="E37" i="76"/>
  <c r="R37" i="76"/>
  <c r="I37" i="76"/>
  <c r="P37" i="76"/>
  <c r="G37" i="76"/>
  <c r="N37" i="76"/>
  <c r="K37" i="76"/>
  <c r="M33" i="76"/>
  <c r="E33" i="76"/>
  <c r="P33" i="76"/>
  <c r="G33" i="76"/>
  <c r="N33" i="76"/>
  <c r="K33" i="76"/>
  <c r="I33" i="76"/>
  <c r="R33" i="76"/>
  <c r="N32" i="76"/>
  <c r="G32" i="76"/>
  <c r="M32" i="76"/>
  <c r="K32" i="76"/>
  <c r="I32" i="76"/>
  <c r="E32" i="76"/>
  <c r="R32" i="76"/>
  <c r="P32" i="76"/>
  <c r="R24" i="76"/>
  <c r="K24" i="76"/>
  <c r="N24" i="76"/>
  <c r="E24" i="76"/>
  <c r="M24" i="76"/>
  <c r="I24" i="76"/>
  <c r="P24" i="76"/>
  <c r="G24" i="76"/>
  <c r="N40" i="76"/>
  <c r="G40" i="76"/>
  <c r="R40" i="76"/>
  <c r="I40" i="76"/>
  <c r="P40" i="76"/>
  <c r="E40" i="76"/>
  <c r="M40" i="76"/>
  <c r="K40" i="76"/>
  <c r="R20" i="76"/>
  <c r="K20" i="76"/>
  <c r="P20" i="76"/>
  <c r="G20" i="76"/>
  <c r="N20" i="76"/>
  <c r="E20" i="76"/>
  <c r="M20" i="76"/>
  <c r="I20" i="76"/>
  <c r="P17" i="76"/>
  <c r="I17" i="76"/>
  <c r="N17" i="76"/>
  <c r="E17" i="76"/>
  <c r="M17" i="76"/>
  <c r="K17" i="76"/>
  <c r="G17" i="76"/>
  <c r="R17" i="76"/>
  <c r="N36" i="76"/>
  <c r="G36" i="76"/>
  <c r="P36" i="76"/>
  <c r="E36" i="76"/>
  <c r="M36" i="76"/>
  <c r="R36" i="76"/>
  <c r="K36" i="76"/>
  <c r="I36" i="76"/>
  <c r="P35" i="76"/>
  <c r="I35" i="76"/>
  <c r="M35" i="76"/>
  <c r="K35" i="76"/>
  <c r="R35" i="76"/>
  <c r="N35" i="76"/>
  <c r="G35" i="76"/>
  <c r="E35" i="76"/>
  <c r="R34" i="76"/>
  <c r="K34" i="76"/>
  <c r="I34" i="76"/>
  <c r="P34" i="76"/>
  <c r="G34" i="76"/>
  <c r="N34" i="76"/>
  <c r="M34" i="76"/>
  <c r="E34" i="76"/>
  <c r="M23" i="76"/>
  <c r="E23" i="76"/>
  <c r="K23" i="76"/>
  <c r="R23" i="76"/>
  <c r="I23" i="76"/>
  <c r="P23" i="76"/>
  <c r="G23" i="76"/>
  <c r="N23" i="76"/>
  <c r="M15" i="76"/>
  <c r="E15" i="76"/>
  <c r="N15" i="76"/>
  <c r="K15" i="76"/>
  <c r="I15" i="76"/>
  <c r="G15" i="76"/>
  <c r="R15" i="76"/>
  <c r="P15" i="76"/>
  <c r="P21" i="76"/>
  <c r="I21" i="76"/>
  <c r="R21" i="76"/>
  <c r="G21" i="76"/>
  <c r="N21" i="76"/>
  <c r="E21" i="76"/>
  <c r="M21" i="76"/>
  <c r="K21" i="76"/>
  <c r="N22" i="76"/>
  <c r="G22" i="76"/>
  <c r="R22" i="76"/>
  <c r="I22" i="76"/>
  <c r="P22" i="76"/>
  <c r="E22" i="76"/>
  <c r="M22" i="76"/>
  <c r="K22" i="76"/>
  <c r="N18" i="76"/>
  <c r="G18" i="76"/>
  <c r="P18" i="76"/>
  <c r="E18" i="76"/>
  <c r="M18" i="76"/>
  <c r="K18" i="76"/>
  <c r="I18" i="76"/>
  <c r="R18" i="76"/>
  <c r="P39" i="76"/>
  <c r="I39" i="76"/>
  <c r="N39" i="76"/>
  <c r="E39" i="76"/>
  <c r="M39" i="76"/>
  <c r="K39" i="76"/>
  <c r="G39" i="76"/>
  <c r="R39" i="76"/>
  <c r="R16" i="76"/>
  <c r="K16" i="76"/>
  <c r="N16" i="76"/>
  <c r="E16" i="76"/>
  <c r="M16" i="76"/>
  <c r="I16" i="76"/>
  <c r="G16" i="76"/>
  <c r="P16" i="76"/>
  <c r="R38" i="76"/>
  <c r="K38" i="76"/>
  <c r="M38" i="76"/>
  <c r="I38" i="76"/>
  <c r="G38" i="76"/>
  <c r="E38" i="76"/>
  <c r="P38" i="76"/>
  <c r="N38" i="76"/>
  <c r="K15" i="75"/>
  <c r="G15" i="75"/>
  <c r="R15" i="75"/>
  <c r="E15" i="75"/>
  <c r="K13" i="75"/>
  <c r="I22" i="75"/>
  <c r="R13" i="75"/>
  <c r="N15" i="75"/>
  <c r="P22" i="75"/>
  <c r="P21" i="75"/>
  <c r="I21" i="75"/>
  <c r="N21" i="75"/>
  <c r="E21" i="75"/>
  <c r="M21" i="75"/>
  <c r="K21" i="75"/>
  <c r="R21" i="75"/>
  <c r="G21" i="75"/>
  <c r="N32" i="75"/>
  <c r="G32" i="75"/>
  <c r="M32" i="75"/>
  <c r="K32" i="75"/>
  <c r="R32" i="75"/>
  <c r="I32" i="75"/>
  <c r="P32" i="75"/>
  <c r="E32" i="75"/>
  <c r="R16" i="75"/>
  <c r="K16" i="75"/>
  <c r="I16" i="75"/>
  <c r="P16" i="75"/>
  <c r="G16" i="75"/>
  <c r="N16" i="75"/>
  <c r="E16" i="75"/>
  <c r="M16" i="75"/>
  <c r="P17" i="75"/>
  <c r="I17" i="75"/>
  <c r="M17" i="75"/>
  <c r="K17" i="75"/>
  <c r="R17" i="75"/>
  <c r="G17" i="75"/>
  <c r="N17" i="75"/>
  <c r="E17" i="75"/>
  <c r="M33" i="75"/>
  <c r="E33" i="75"/>
  <c r="P33" i="75"/>
  <c r="G33" i="75"/>
  <c r="N33" i="75"/>
  <c r="K33" i="75"/>
  <c r="R33" i="75"/>
  <c r="I33" i="75"/>
  <c r="M19" i="75"/>
  <c r="E19" i="75"/>
  <c r="R19" i="75"/>
  <c r="I19" i="75"/>
  <c r="P19" i="75"/>
  <c r="G19" i="75"/>
  <c r="N19" i="75"/>
  <c r="K19" i="75"/>
  <c r="N18" i="75"/>
  <c r="G18" i="75"/>
  <c r="P18" i="75"/>
  <c r="E18" i="75"/>
  <c r="M18" i="75"/>
  <c r="K18" i="75"/>
  <c r="R18" i="75"/>
  <c r="I18" i="75"/>
  <c r="R34" i="75"/>
  <c r="K34" i="75"/>
  <c r="I34" i="75"/>
  <c r="P34" i="75"/>
  <c r="G34" i="75"/>
  <c r="N34" i="75"/>
  <c r="E34" i="75"/>
  <c r="M34" i="75"/>
  <c r="M29" i="75"/>
  <c r="E29" i="75"/>
  <c r="N29" i="75"/>
  <c r="K29" i="75"/>
  <c r="R29" i="75"/>
  <c r="I29" i="75"/>
  <c r="P29" i="75"/>
  <c r="G29" i="75"/>
  <c r="R30" i="75"/>
  <c r="K30" i="75"/>
  <c r="P30" i="75"/>
  <c r="G30" i="75"/>
  <c r="N30" i="75"/>
  <c r="E30" i="75"/>
  <c r="M30" i="75"/>
  <c r="I30" i="75"/>
  <c r="M37" i="75"/>
  <c r="E37" i="75"/>
  <c r="P37" i="75"/>
  <c r="G37" i="75"/>
  <c r="N37" i="75"/>
  <c r="K37" i="75"/>
  <c r="R37" i="75"/>
  <c r="I37" i="75"/>
  <c r="R20" i="75"/>
  <c r="K20" i="75"/>
  <c r="M20" i="75"/>
  <c r="I20" i="75"/>
  <c r="P20" i="75"/>
  <c r="G20" i="75"/>
  <c r="N20" i="75"/>
  <c r="E20" i="75"/>
  <c r="N38" i="75"/>
  <c r="G38" i="75"/>
  <c r="R38" i="75"/>
  <c r="I38" i="75"/>
  <c r="P38" i="75"/>
  <c r="E38" i="75"/>
  <c r="M38" i="75"/>
  <c r="K38" i="75"/>
  <c r="P31" i="75"/>
  <c r="I31" i="75"/>
  <c r="K31" i="75"/>
  <c r="R31" i="75"/>
  <c r="G31" i="75"/>
  <c r="N31" i="75"/>
  <c r="E31" i="75"/>
  <c r="M31" i="75"/>
  <c r="P35" i="75"/>
  <c r="I35" i="75"/>
  <c r="M35" i="75"/>
  <c r="K35" i="75"/>
  <c r="R35" i="75"/>
  <c r="G35" i="75"/>
  <c r="N35" i="75"/>
  <c r="E35" i="75"/>
  <c r="N14" i="75"/>
  <c r="G14" i="75"/>
  <c r="M14" i="75"/>
  <c r="K14" i="75"/>
  <c r="R14" i="75"/>
  <c r="I14" i="75"/>
  <c r="P14" i="75"/>
  <c r="E14" i="75"/>
  <c r="R36" i="75"/>
  <c r="K36" i="75"/>
  <c r="N36" i="75"/>
  <c r="E36" i="75"/>
  <c r="M36" i="75"/>
  <c r="I36" i="75"/>
  <c r="P36" i="75"/>
  <c r="G36" i="75"/>
  <c r="U15" i="75" l="1"/>
  <c r="V22" i="75"/>
  <c r="V13" i="75"/>
  <c r="U22" i="75"/>
  <c r="U13" i="75"/>
  <c r="V15" i="75"/>
  <c r="V16" i="76"/>
  <c r="U16" i="76"/>
  <c r="V39" i="76"/>
  <c r="U39" i="76"/>
  <c r="V18" i="76"/>
  <c r="U18" i="76"/>
  <c r="U34" i="76"/>
  <c r="V34" i="76"/>
  <c r="V35" i="76"/>
  <c r="U35" i="76"/>
  <c r="V36" i="76"/>
  <c r="U36" i="76"/>
  <c r="V17" i="76"/>
  <c r="U17" i="76"/>
  <c r="V24" i="76"/>
  <c r="U24" i="76"/>
  <c r="V38" i="76"/>
  <c r="U38" i="76"/>
  <c r="V22" i="76"/>
  <c r="U22" i="76"/>
  <c r="V21" i="76"/>
  <c r="U21" i="76"/>
  <c r="U15" i="76"/>
  <c r="V15" i="76"/>
  <c r="U23" i="76"/>
  <c r="V23" i="76"/>
  <c r="V20" i="76"/>
  <c r="U20" i="76"/>
  <c r="V40" i="76"/>
  <c r="U40" i="76"/>
  <c r="V32" i="76"/>
  <c r="U32" i="76"/>
  <c r="U33" i="76"/>
  <c r="V33" i="76"/>
  <c r="U37" i="76"/>
  <c r="V37" i="76"/>
  <c r="U31" i="76"/>
  <c r="V31" i="76"/>
  <c r="U19" i="76"/>
  <c r="V19" i="76"/>
  <c r="V36" i="75"/>
  <c r="U36" i="75"/>
  <c r="V14" i="75"/>
  <c r="U14" i="75"/>
  <c r="V35" i="75"/>
  <c r="U35" i="75"/>
  <c r="V20" i="75"/>
  <c r="U20" i="75"/>
  <c r="V18" i="75"/>
  <c r="U18" i="75"/>
  <c r="V17" i="75"/>
  <c r="U17" i="75"/>
  <c r="V32" i="75"/>
  <c r="U32" i="75"/>
  <c r="V21" i="75"/>
  <c r="U21" i="75"/>
  <c r="U31" i="75"/>
  <c r="V31" i="75"/>
  <c r="U34" i="75"/>
  <c r="V34" i="75"/>
  <c r="U16" i="75"/>
  <c r="V16" i="75"/>
  <c r="V38" i="75"/>
  <c r="U38" i="75"/>
  <c r="U37" i="75"/>
  <c r="V37" i="75"/>
  <c r="V30" i="75"/>
  <c r="U30" i="75"/>
  <c r="U29" i="75"/>
  <c r="V29" i="75"/>
  <c r="U19" i="75"/>
  <c r="V19" i="75"/>
  <c r="U33" i="75"/>
  <c r="V33" i="75"/>
  <c r="D13" i="69" l="1"/>
  <c r="E13" i="69" s="1"/>
  <c r="D73" i="69"/>
  <c r="D72" i="69"/>
  <c r="D74" i="69"/>
  <c r="D114" i="69"/>
  <c r="D108" i="69"/>
  <c r="D110" i="69"/>
  <c r="D94" i="69"/>
  <c r="D93" i="69"/>
  <c r="D88" i="69"/>
  <c r="D111" i="69"/>
  <c r="D92" i="69"/>
  <c r="D109" i="69"/>
  <c r="D95" i="69"/>
  <c r="D89" i="69"/>
  <c r="D106" i="69"/>
  <c r="D107" i="69"/>
  <c r="D97" i="69"/>
  <c r="D105" i="69"/>
  <c r="D96" i="69"/>
  <c r="D112" i="69"/>
  <c r="D90" i="69"/>
  <c r="D113" i="69"/>
  <c r="D91" i="69"/>
  <c r="D69" i="69"/>
  <c r="M69" i="69" s="1"/>
  <c r="D52" i="69"/>
  <c r="D51" i="69"/>
  <c r="G51" i="69" s="1"/>
  <c r="D70" i="69"/>
  <c r="D53" i="69"/>
  <c r="D57" i="69"/>
  <c r="D56" i="69"/>
  <c r="D71" i="69"/>
  <c r="D58" i="69"/>
  <c r="D67" i="69"/>
  <c r="M67" i="69" s="1"/>
  <c r="D68" i="69"/>
  <c r="P68" i="69" s="1"/>
  <c r="D54" i="69"/>
  <c r="D55" i="69"/>
  <c r="D37" i="69"/>
  <c r="D31" i="69"/>
  <c r="D19" i="69"/>
  <c r="D18" i="69"/>
  <c r="D17" i="69"/>
  <c r="G17" i="69" s="1"/>
  <c r="D38" i="69"/>
  <c r="D32" i="69"/>
  <c r="D20" i="69"/>
  <c r="D14" i="69"/>
  <c r="D35" i="69"/>
  <c r="D34" i="69"/>
  <c r="D33" i="69"/>
  <c r="D21" i="69"/>
  <c r="D15" i="69"/>
  <c r="E15" i="69" s="1"/>
  <c r="D29" i="69"/>
  <c r="D22" i="69"/>
  <c r="D36" i="69"/>
  <c r="D16" i="69"/>
  <c r="D30" i="69"/>
  <c r="P56" i="69" l="1"/>
  <c r="I56" i="69"/>
  <c r="N56" i="69"/>
  <c r="G73" i="69"/>
  <c r="N73" i="69"/>
  <c r="K73" i="69"/>
  <c r="E73" i="69"/>
  <c r="R73" i="69"/>
  <c r="P73" i="69"/>
  <c r="K55" i="69"/>
  <c r="E55" i="69"/>
  <c r="P55" i="69"/>
  <c r="R55" i="69"/>
  <c r="M55" i="69"/>
  <c r="R72" i="69"/>
  <c r="E72" i="69"/>
  <c r="K72" i="69"/>
  <c r="P72" i="69"/>
  <c r="M72" i="69"/>
  <c r="I72" i="69"/>
  <c r="N72" i="69"/>
  <c r="G72" i="69"/>
  <c r="I67" i="69"/>
  <c r="R54" i="69"/>
  <c r="K54" i="69"/>
  <c r="P54" i="69"/>
  <c r="K71" i="69"/>
  <c r="P71" i="69"/>
  <c r="I71" i="69"/>
  <c r="R71" i="69"/>
  <c r="N71" i="69"/>
  <c r="N67" i="69"/>
  <c r="G67" i="69"/>
  <c r="E67" i="69"/>
  <c r="R74" i="69"/>
  <c r="K74" i="69"/>
  <c r="P74" i="69"/>
  <c r="I70" i="69"/>
  <c r="N70" i="69"/>
  <c r="P70" i="69"/>
  <c r="K67" i="69"/>
  <c r="I55" i="69"/>
  <c r="G55" i="69"/>
  <c r="N55" i="69"/>
  <c r="I54" i="69"/>
  <c r="N54" i="69"/>
  <c r="E54" i="69"/>
  <c r="G54" i="69"/>
  <c r="M54" i="69"/>
  <c r="I68" i="69"/>
  <c r="E68" i="69"/>
  <c r="N68" i="69"/>
  <c r="G68" i="69"/>
  <c r="R68" i="69"/>
  <c r="K68" i="69"/>
  <c r="M68" i="69"/>
  <c r="P67" i="69"/>
  <c r="R67" i="69"/>
  <c r="I58" i="69"/>
  <c r="P58" i="69"/>
  <c r="K58" i="69"/>
  <c r="M58" i="69"/>
  <c r="E58" i="69"/>
  <c r="G58" i="69"/>
  <c r="N58" i="69"/>
  <c r="R58" i="69"/>
  <c r="G71" i="69"/>
  <c r="M71" i="69"/>
  <c r="E71" i="69"/>
  <c r="N74" i="69"/>
  <c r="E74" i="69"/>
  <c r="M74" i="69"/>
  <c r="I74" i="69"/>
  <c r="G74" i="69"/>
  <c r="K56" i="69"/>
  <c r="M56" i="69"/>
  <c r="G56" i="69"/>
  <c r="E56" i="69"/>
  <c r="R56" i="69"/>
  <c r="I57" i="69"/>
  <c r="P57" i="69"/>
  <c r="E57" i="69"/>
  <c r="N57" i="69"/>
  <c r="G57" i="69"/>
  <c r="R57" i="69"/>
  <c r="K57" i="69"/>
  <c r="M57" i="69"/>
  <c r="K53" i="69"/>
  <c r="R53" i="69"/>
  <c r="G53" i="69"/>
  <c r="P53" i="69"/>
  <c r="I53" i="69"/>
  <c r="M53" i="69"/>
  <c r="N53" i="69"/>
  <c r="E53" i="69"/>
  <c r="G70" i="69"/>
  <c r="M70" i="69"/>
  <c r="R70" i="69"/>
  <c r="K70" i="69"/>
  <c r="E70" i="69"/>
  <c r="M73" i="69"/>
  <c r="I73" i="69"/>
  <c r="N51" i="69"/>
  <c r="R51" i="69"/>
  <c r="I51" i="69"/>
  <c r="E51" i="69"/>
  <c r="P51" i="69"/>
  <c r="M51" i="69"/>
  <c r="K51" i="69"/>
  <c r="K52" i="69"/>
  <c r="R52" i="69"/>
  <c r="M52" i="69"/>
  <c r="E52" i="69"/>
  <c r="N52" i="69"/>
  <c r="G52" i="69"/>
  <c r="I52" i="69"/>
  <c r="P52" i="69"/>
  <c r="I69" i="69"/>
  <c r="P69" i="69"/>
  <c r="K69" i="69"/>
  <c r="R69" i="69"/>
  <c r="G69" i="69"/>
  <c r="N69" i="69"/>
  <c r="E69" i="69"/>
  <c r="K91" i="69"/>
  <c r="R91" i="69"/>
  <c r="E91" i="69"/>
  <c r="M91" i="69"/>
  <c r="N91" i="69"/>
  <c r="P91" i="69"/>
  <c r="G91" i="69"/>
  <c r="I91" i="69"/>
  <c r="K113" i="69"/>
  <c r="R113" i="69"/>
  <c r="E113" i="69"/>
  <c r="M113" i="69"/>
  <c r="N113" i="69"/>
  <c r="P113" i="69"/>
  <c r="G113" i="69"/>
  <c r="I113" i="69"/>
  <c r="K90" i="69"/>
  <c r="R90" i="69"/>
  <c r="E90" i="69"/>
  <c r="M90" i="69"/>
  <c r="N90" i="69"/>
  <c r="P90" i="69"/>
  <c r="G90" i="69"/>
  <c r="I90" i="69"/>
  <c r="K112" i="69"/>
  <c r="R112" i="69"/>
  <c r="E112" i="69"/>
  <c r="M112" i="69"/>
  <c r="N112" i="69"/>
  <c r="P112" i="69"/>
  <c r="G112" i="69"/>
  <c r="I112" i="69"/>
  <c r="K96" i="69"/>
  <c r="R96" i="69"/>
  <c r="E96" i="69"/>
  <c r="M96" i="69"/>
  <c r="N96" i="69"/>
  <c r="P96" i="69"/>
  <c r="G96" i="69"/>
  <c r="I96" i="69"/>
  <c r="M105" i="69"/>
  <c r="E105" i="69"/>
  <c r="R105" i="69"/>
  <c r="K105" i="69"/>
  <c r="I105" i="69"/>
  <c r="G105" i="69"/>
  <c r="P105" i="69"/>
  <c r="N105" i="69"/>
  <c r="K97" i="69"/>
  <c r="R97" i="69"/>
  <c r="E97" i="69"/>
  <c r="M97" i="69"/>
  <c r="N97" i="69"/>
  <c r="P97" i="69"/>
  <c r="G97" i="69"/>
  <c r="I97" i="69"/>
  <c r="K107" i="69"/>
  <c r="R107" i="69"/>
  <c r="E107" i="69"/>
  <c r="M107" i="69"/>
  <c r="N107" i="69"/>
  <c r="P107" i="69"/>
  <c r="G107" i="69"/>
  <c r="I107" i="69"/>
  <c r="K106" i="69"/>
  <c r="R106" i="69"/>
  <c r="E106" i="69"/>
  <c r="M106" i="69"/>
  <c r="N106" i="69"/>
  <c r="P106" i="69"/>
  <c r="G106" i="69"/>
  <c r="I106" i="69"/>
  <c r="K89" i="69"/>
  <c r="R89" i="69"/>
  <c r="E89" i="69"/>
  <c r="M89" i="69"/>
  <c r="N89" i="69"/>
  <c r="P89" i="69"/>
  <c r="G89" i="69"/>
  <c r="I89" i="69"/>
  <c r="K95" i="69"/>
  <c r="R95" i="69"/>
  <c r="E95" i="69"/>
  <c r="M95" i="69"/>
  <c r="N95" i="69"/>
  <c r="P95" i="69"/>
  <c r="G95" i="69"/>
  <c r="I95" i="69"/>
  <c r="K109" i="69"/>
  <c r="R109" i="69"/>
  <c r="E109" i="69"/>
  <c r="M109" i="69"/>
  <c r="N109" i="69"/>
  <c r="P109" i="69"/>
  <c r="G109" i="69"/>
  <c r="I109" i="69"/>
  <c r="K92" i="69"/>
  <c r="R92" i="69"/>
  <c r="E92" i="69"/>
  <c r="M92" i="69"/>
  <c r="N92" i="69"/>
  <c r="P92" i="69"/>
  <c r="G92" i="69"/>
  <c r="I92" i="69"/>
  <c r="K111" i="69"/>
  <c r="R111" i="69"/>
  <c r="E111" i="69"/>
  <c r="M111" i="69"/>
  <c r="N111" i="69"/>
  <c r="P111" i="69"/>
  <c r="G111" i="69"/>
  <c r="I111" i="69"/>
  <c r="M88" i="69"/>
  <c r="E88" i="69"/>
  <c r="R88" i="69"/>
  <c r="I88" i="69"/>
  <c r="K88" i="69"/>
  <c r="G88" i="69"/>
  <c r="P88" i="69"/>
  <c r="N88" i="69"/>
  <c r="K93" i="69"/>
  <c r="R93" i="69"/>
  <c r="E93" i="69"/>
  <c r="M93" i="69"/>
  <c r="N93" i="69"/>
  <c r="P93" i="69"/>
  <c r="G93" i="69"/>
  <c r="I93" i="69"/>
  <c r="K94" i="69"/>
  <c r="R94" i="69"/>
  <c r="E94" i="69"/>
  <c r="M94" i="69"/>
  <c r="N94" i="69"/>
  <c r="P94" i="69"/>
  <c r="G94" i="69"/>
  <c r="I94" i="69"/>
  <c r="K110" i="69"/>
  <c r="R110" i="69"/>
  <c r="E110" i="69"/>
  <c r="M110" i="69"/>
  <c r="N110" i="69"/>
  <c r="P110" i="69"/>
  <c r="G110" i="69"/>
  <c r="I110" i="69"/>
  <c r="K108" i="69"/>
  <c r="R108" i="69"/>
  <c r="E108" i="69"/>
  <c r="M108" i="69"/>
  <c r="N108" i="69"/>
  <c r="P108" i="69"/>
  <c r="G108" i="69"/>
  <c r="I108" i="69"/>
  <c r="K114" i="69"/>
  <c r="R114" i="69"/>
  <c r="E114" i="69"/>
  <c r="M114" i="69"/>
  <c r="N114" i="69"/>
  <c r="P114" i="69"/>
  <c r="G114" i="69"/>
  <c r="I114" i="69"/>
  <c r="E30" i="69"/>
  <c r="M30" i="69"/>
  <c r="G30" i="69"/>
  <c r="N30" i="69"/>
  <c r="I30" i="69"/>
  <c r="P30" i="69"/>
  <c r="K30" i="69"/>
  <c r="R30" i="69"/>
  <c r="E16" i="69"/>
  <c r="K16" i="69"/>
  <c r="R16" i="69"/>
  <c r="M16" i="69"/>
  <c r="G16" i="69"/>
  <c r="N16" i="69"/>
  <c r="I16" i="69"/>
  <c r="P16" i="69"/>
  <c r="E36" i="69"/>
  <c r="M36" i="69"/>
  <c r="G36" i="69"/>
  <c r="N36" i="69"/>
  <c r="I36" i="69"/>
  <c r="P36" i="69"/>
  <c r="K36" i="69"/>
  <c r="R36" i="69"/>
  <c r="E22" i="69"/>
  <c r="G22" i="69"/>
  <c r="N22" i="69"/>
  <c r="I22" i="69"/>
  <c r="P22" i="69"/>
  <c r="K22" i="69"/>
  <c r="R22" i="69"/>
  <c r="M22" i="69"/>
  <c r="R29" i="69"/>
  <c r="K29" i="69"/>
  <c r="P29" i="69"/>
  <c r="I29" i="69"/>
  <c r="N29" i="69"/>
  <c r="G29" i="69"/>
  <c r="M29" i="69"/>
  <c r="E29" i="69"/>
  <c r="I15" i="69"/>
  <c r="P15" i="69"/>
  <c r="K15" i="69"/>
  <c r="R15" i="69"/>
  <c r="M15" i="69"/>
  <c r="G15" i="69"/>
  <c r="N15" i="69"/>
  <c r="E21" i="69"/>
  <c r="M21" i="69"/>
  <c r="G21" i="69"/>
  <c r="N21" i="69"/>
  <c r="I21" i="69"/>
  <c r="P21" i="69"/>
  <c r="K21" i="69"/>
  <c r="R21" i="69"/>
  <c r="E33" i="69"/>
  <c r="M33" i="69"/>
  <c r="G33" i="69"/>
  <c r="N33" i="69"/>
  <c r="I33" i="69"/>
  <c r="P33" i="69"/>
  <c r="K33" i="69"/>
  <c r="R33" i="69"/>
  <c r="E34" i="69"/>
  <c r="M34" i="69"/>
  <c r="G34" i="69"/>
  <c r="N34" i="69"/>
  <c r="I34" i="69"/>
  <c r="P34" i="69"/>
  <c r="K34" i="69"/>
  <c r="R34" i="69"/>
  <c r="E35" i="69"/>
  <c r="M35" i="69"/>
  <c r="G35" i="69"/>
  <c r="N35" i="69"/>
  <c r="I35" i="69"/>
  <c r="P35" i="69"/>
  <c r="K35" i="69"/>
  <c r="R35" i="69"/>
  <c r="P13" i="69"/>
  <c r="I13" i="69"/>
  <c r="N13" i="69"/>
  <c r="G13" i="69"/>
  <c r="M13" i="69"/>
  <c r="R13" i="69"/>
  <c r="K13" i="69"/>
  <c r="E14" i="69"/>
  <c r="G14" i="69"/>
  <c r="N14" i="69"/>
  <c r="I14" i="69"/>
  <c r="P14" i="69"/>
  <c r="K14" i="69"/>
  <c r="R14" i="69"/>
  <c r="M14" i="69"/>
  <c r="E20" i="69"/>
  <c r="K20" i="69"/>
  <c r="R20" i="69"/>
  <c r="M20" i="69"/>
  <c r="G20" i="69"/>
  <c r="N20" i="69"/>
  <c r="I20" i="69"/>
  <c r="P20" i="69"/>
  <c r="E32" i="69"/>
  <c r="M32" i="69"/>
  <c r="G32" i="69"/>
  <c r="N32" i="69"/>
  <c r="I32" i="69"/>
  <c r="P32" i="69"/>
  <c r="K32" i="69"/>
  <c r="R32" i="69"/>
  <c r="E38" i="69"/>
  <c r="M38" i="69"/>
  <c r="G38" i="69"/>
  <c r="N38" i="69"/>
  <c r="I38" i="69"/>
  <c r="P38" i="69"/>
  <c r="K38" i="69"/>
  <c r="R38" i="69"/>
  <c r="E17" i="69"/>
  <c r="M17" i="69"/>
  <c r="N17" i="69"/>
  <c r="I17" i="69"/>
  <c r="P17" i="69"/>
  <c r="K17" i="69"/>
  <c r="R17" i="69"/>
  <c r="E18" i="69"/>
  <c r="G18" i="69"/>
  <c r="N18" i="69"/>
  <c r="I18" i="69"/>
  <c r="P18" i="69"/>
  <c r="K18" i="69"/>
  <c r="R18" i="69"/>
  <c r="M18" i="69"/>
  <c r="E19" i="69"/>
  <c r="I19" i="69"/>
  <c r="P19" i="69"/>
  <c r="K19" i="69"/>
  <c r="R19" i="69"/>
  <c r="M19" i="69"/>
  <c r="G19" i="69"/>
  <c r="N19" i="69"/>
  <c r="E31" i="69"/>
  <c r="M31" i="69"/>
  <c r="G31" i="69"/>
  <c r="N31" i="69"/>
  <c r="I31" i="69"/>
  <c r="P31" i="69"/>
  <c r="K31" i="69"/>
  <c r="R31" i="69"/>
  <c r="E37" i="69"/>
  <c r="M37" i="69"/>
  <c r="G37" i="69"/>
  <c r="N37" i="69"/>
  <c r="I37" i="69"/>
  <c r="P37" i="69"/>
  <c r="K37" i="69"/>
  <c r="R37" i="69"/>
  <c r="U15" i="69" l="1"/>
  <c r="U108" i="69"/>
  <c r="V108" i="69"/>
  <c r="U110" i="69"/>
  <c r="V110" i="69"/>
  <c r="V92" i="69"/>
  <c r="U92" i="69"/>
  <c r="U97" i="69"/>
  <c r="V97" i="69"/>
  <c r="V96" i="69"/>
  <c r="U96" i="69"/>
  <c r="U112" i="69"/>
  <c r="V112" i="69"/>
  <c r="V90" i="69"/>
  <c r="U90" i="69"/>
  <c r="V113" i="69"/>
  <c r="U113" i="69"/>
  <c r="V37" i="69"/>
  <c r="U37" i="69"/>
  <c r="V31" i="69"/>
  <c r="U31" i="69"/>
  <c r="V19" i="69"/>
  <c r="U19" i="69"/>
  <c r="U18" i="69"/>
  <c r="V18" i="69"/>
  <c r="V29" i="69"/>
  <c r="U29" i="69"/>
  <c r="V60" i="69"/>
  <c r="U60" i="69"/>
  <c r="U53" i="69"/>
  <c r="V53" i="69"/>
  <c r="V58" i="69"/>
  <c r="U58" i="69"/>
  <c r="V111" i="69"/>
  <c r="U111" i="69"/>
  <c r="U89" i="69"/>
  <c r="V89" i="69"/>
  <c r="U106" i="69"/>
  <c r="V106" i="69"/>
  <c r="U91" i="69"/>
  <c r="V91" i="69"/>
  <c r="U57" i="69"/>
  <c r="V57" i="69"/>
  <c r="V56" i="69"/>
  <c r="U56" i="69"/>
  <c r="U59" i="69"/>
  <c r="V59" i="69"/>
  <c r="V88" i="69"/>
  <c r="U88" i="69"/>
  <c r="V105" i="69"/>
  <c r="U105" i="69"/>
  <c r="V51" i="69"/>
  <c r="U51" i="69"/>
  <c r="U114" i="69"/>
  <c r="V114" i="69"/>
  <c r="V94" i="69"/>
  <c r="U94" i="69"/>
  <c r="U93" i="69"/>
  <c r="V93" i="69"/>
  <c r="V109" i="69"/>
  <c r="U109" i="69"/>
  <c r="U95" i="69"/>
  <c r="V95" i="69"/>
  <c r="V107" i="69"/>
  <c r="U107" i="69"/>
  <c r="V17" i="69"/>
  <c r="U17" i="69"/>
  <c r="U38" i="69"/>
  <c r="V38" i="69"/>
  <c r="U32" i="69"/>
  <c r="V32" i="69"/>
  <c r="U20" i="69"/>
  <c r="V20" i="69"/>
  <c r="U14" i="69"/>
  <c r="V14" i="69"/>
  <c r="V13" i="69"/>
  <c r="U13" i="69"/>
  <c r="V35" i="69"/>
  <c r="U35" i="69"/>
  <c r="U34" i="69"/>
  <c r="V34" i="69"/>
  <c r="V33" i="69"/>
  <c r="U33" i="69"/>
  <c r="V21" i="69"/>
  <c r="U21" i="69"/>
  <c r="V15" i="69"/>
  <c r="U22" i="69"/>
  <c r="V22" i="69"/>
  <c r="U36" i="69"/>
  <c r="V36" i="69"/>
  <c r="U16" i="69"/>
  <c r="V16" i="69"/>
  <c r="U30" i="69"/>
  <c r="V30" i="69"/>
  <c r="V52" i="69"/>
  <c r="U52" i="69"/>
  <c r="V54" i="69"/>
  <c r="U54" i="69"/>
  <c r="U55" i="69"/>
  <c r="V55" i="69"/>
  <c r="V69" i="69"/>
  <c r="U69" i="69"/>
  <c r="V74" i="69"/>
  <c r="U74" i="69"/>
  <c r="V67" i="69"/>
  <c r="U67" i="69"/>
  <c r="V75" i="69"/>
  <c r="U75" i="69"/>
  <c r="V71" i="69"/>
  <c r="U71" i="69"/>
  <c r="V76" i="69"/>
  <c r="U76" i="69"/>
  <c r="V72" i="69"/>
  <c r="U72" i="69"/>
  <c r="V70" i="69"/>
  <c r="U70" i="69"/>
  <c r="V68" i="69"/>
  <c r="U68" i="69"/>
  <c r="V73" i="69"/>
  <c r="U73" i="69"/>
  <c r="S244" i="66"/>
  <c r="AG244" i="66"/>
  <c r="Q244" i="66" l="1"/>
  <c r="I53" i="66"/>
  <c r="I161" i="66"/>
  <c r="I244" i="66"/>
  <c r="Y53" i="66"/>
  <c r="K45" i="66"/>
  <c r="S53" i="66"/>
  <c r="AA53" i="66"/>
  <c r="Y244" i="66"/>
  <c r="AA244" i="66"/>
  <c r="K244" i="66"/>
  <c r="E45" i="66"/>
  <c r="M45" i="66"/>
  <c r="G45" i="66"/>
  <c r="U53" i="66"/>
  <c r="E78" i="66"/>
  <c r="Q45" i="66"/>
  <c r="W53" i="66"/>
  <c r="G78" i="66"/>
  <c r="AE99" i="66"/>
  <c r="S99" i="66"/>
  <c r="AG161" i="66"/>
  <c r="W198" i="66"/>
  <c r="Q99" i="66"/>
  <c r="M161" i="66"/>
  <c r="AC99" i="66"/>
  <c r="Y198" i="66"/>
  <c r="O161" i="66"/>
  <c r="K198" i="66"/>
  <c r="E198" i="66"/>
  <c r="E230" i="66"/>
  <c r="K230" i="66"/>
  <c r="M230" i="66"/>
  <c r="G230" i="66"/>
  <c r="U244" i="66"/>
  <c r="AG230" i="66"/>
  <c r="G244" i="66"/>
  <c r="AG78" i="66"/>
  <c r="AG53" i="66"/>
  <c r="S45" i="66"/>
  <c r="K53" i="66"/>
  <c r="Q161" i="66"/>
  <c r="Y99" i="66"/>
  <c r="AC161" i="66"/>
  <c r="E99" i="66"/>
  <c r="E161" i="66"/>
  <c r="AE198" i="66"/>
  <c r="K161" i="66"/>
  <c r="W161" i="66"/>
  <c r="S198" i="66"/>
  <c r="M198" i="66"/>
  <c r="U230" i="66"/>
  <c r="AA230" i="66"/>
  <c r="AC230" i="66"/>
  <c r="O230" i="66"/>
  <c r="AC244" i="66"/>
  <c r="I230" i="66"/>
  <c r="O244" i="66"/>
  <c r="Y78" i="66"/>
  <c r="S78" i="66"/>
  <c r="AA78" i="66"/>
  <c r="M78" i="66"/>
  <c r="Y45" i="66"/>
  <c r="AE53" i="66"/>
  <c r="O78" i="66"/>
  <c r="I78" i="66"/>
  <c r="Q78" i="66"/>
  <c r="Q53" i="66"/>
  <c r="K78" i="66"/>
  <c r="W45" i="66"/>
  <c r="E53" i="66"/>
  <c r="U78" i="66"/>
  <c r="W99" i="66"/>
  <c r="AG45" i="66"/>
  <c r="G53" i="66"/>
  <c r="W78" i="66"/>
  <c r="AA99" i="66"/>
  <c r="G198" i="66"/>
  <c r="AG99" i="66"/>
  <c r="M99" i="66"/>
  <c r="U161" i="66"/>
  <c r="S161" i="66"/>
  <c r="AE161" i="66"/>
  <c r="Q198" i="66"/>
  <c r="AA198" i="66"/>
  <c r="U198" i="66"/>
  <c r="W230" i="66"/>
  <c r="E244" i="66"/>
  <c r="Q230" i="66"/>
  <c r="W244" i="66"/>
  <c r="O45" i="66"/>
  <c r="AC53" i="66"/>
  <c r="AA45" i="66"/>
  <c r="K99" i="66"/>
  <c r="U45" i="66"/>
  <c r="G99" i="66"/>
  <c r="AC45" i="66"/>
  <c r="AE45" i="66"/>
  <c r="M53" i="66"/>
  <c r="AC78" i="66"/>
  <c r="I45" i="66"/>
  <c r="O53" i="66"/>
  <c r="AE78" i="66"/>
  <c r="O99" i="66"/>
  <c r="Y161" i="66"/>
  <c r="S230" i="66"/>
  <c r="I99" i="66"/>
  <c r="O198" i="66"/>
  <c r="U99" i="66"/>
  <c r="AA161" i="66"/>
  <c r="I198" i="66"/>
  <c r="G161" i="66"/>
  <c r="AG198" i="66"/>
  <c r="AC198" i="66"/>
  <c r="AE230" i="66"/>
  <c r="M244" i="66"/>
  <c r="Y230" i="66"/>
  <c r="AE244" i="66"/>
  <c r="C23" i="59"/>
  <c r="D23" i="59"/>
  <c r="A232" i="61" l="1"/>
  <c r="A231" i="61"/>
  <c r="A230" i="61"/>
  <c r="A229" i="61"/>
  <c r="A228" i="61"/>
  <c r="A227" i="61"/>
  <c r="A226" i="61"/>
  <c r="A225" i="61"/>
  <c r="A224" i="61"/>
  <c r="A223" i="61"/>
  <c r="A222" i="61"/>
  <c r="A221" i="61"/>
  <c r="A220" i="61"/>
  <c r="A219" i="61"/>
  <c r="A218" i="61"/>
  <c r="A217" i="61"/>
  <c r="A216" i="61"/>
  <c r="A215" i="61"/>
  <c r="A214" i="61"/>
  <c r="A213" i="61"/>
  <c r="A212" i="61"/>
  <c r="A211" i="61"/>
  <c r="A210" i="61"/>
  <c r="A209" i="61"/>
  <c r="A208" i="61"/>
  <c r="A207" i="61"/>
  <c r="A206" i="61"/>
  <c r="A205" i="61"/>
  <c r="A204" i="61"/>
  <c r="A203" i="61"/>
  <c r="A202" i="61"/>
  <c r="A201" i="61"/>
  <c r="A200" i="61"/>
  <c r="A199" i="61"/>
  <c r="A198" i="61"/>
  <c r="A197" i="61"/>
  <c r="A196" i="61"/>
  <c r="A195" i="61"/>
  <c r="A194" i="61"/>
  <c r="A193" i="61"/>
  <c r="A192" i="61"/>
  <c r="A191" i="61"/>
  <c r="A190" i="61"/>
  <c r="A189" i="61"/>
  <c r="A188" i="61"/>
  <c r="A187" i="61"/>
  <c r="A186" i="61"/>
  <c r="A185" i="61"/>
  <c r="A184" i="61"/>
  <c r="A183" i="61"/>
  <c r="A182" i="61"/>
  <c r="A181" i="61"/>
  <c r="A180" i="61"/>
  <c r="A179" i="61"/>
  <c r="A178" i="61"/>
  <c r="A177" i="61"/>
  <c r="A176" i="61"/>
  <c r="A175" i="61"/>
  <c r="A174" i="61"/>
  <c r="A173" i="61"/>
  <c r="A172" i="61"/>
  <c r="A171" i="61"/>
  <c r="A170" i="61"/>
  <c r="A169" i="61"/>
  <c r="A168" i="61"/>
  <c r="A167" i="61"/>
  <c r="A166" i="61"/>
  <c r="A165" i="61"/>
  <c r="A164" i="61"/>
  <c r="A163" i="61"/>
  <c r="A162" i="61"/>
  <c r="A161" i="61"/>
  <c r="A160" i="61"/>
  <c r="A159" i="61"/>
  <c r="A158" i="61"/>
  <c r="A157" i="61"/>
  <c r="A156" i="61"/>
  <c r="A155" i="61"/>
  <c r="A154" i="61"/>
  <c r="A153" i="61"/>
  <c r="A152" i="61"/>
  <c r="A151" i="61"/>
  <c r="A150" i="61"/>
  <c r="A149" i="61"/>
  <c r="A148" i="61"/>
  <c r="A147" i="61"/>
  <c r="A146" i="61"/>
  <c r="A145" i="61"/>
  <c r="A144" i="61"/>
  <c r="A143" i="61"/>
  <c r="A142" i="61"/>
  <c r="A141" i="61"/>
  <c r="A140" i="61"/>
  <c r="A139" i="61"/>
  <c r="A138" i="61"/>
  <c r="A137" i="61"/>
  <c r="A136" i="61"/>
  <c r="A135" i="61"/>
  <c r="A134" i="61"/>
  <c r="A133" i="61"/>
  <c r="A132" i="61"/>
  <c r="A131" i="61"/>
  <c r="A130" i="61"/>
  <c r="A129" i="61"/>
  <c r="A128" i="61"/>
  <c r="A127" i="61"/>
  <c r="A126" i="61"/>
  <c r="A125" i="61"/>
  <c r="A124" i="61"/>
  <c r="A123" i="61"/>
  <c r="A122" i="61"/>
  <c r="A121" i="61"/>
  <c r="A120" i="61"/>
  <c r="A119" i="61"/>
  <c r="A118" i="61"/>
  <c r="A117" i="61"/>
  <c r="A116" i="61"/>
  <c r="A115" i="61"/>
  <c r="A114" i="61"/>
  <c r="A113" i="61"/>
  <c r="A112" i="61"/>
  <c r="A111" i="61"/>
  <c r="A110" i="61"/>
  <c r="A109" i="61"/>
  <c r="A108" i="61"/>
  <c r="A107" i="61"/>
  <c r="A106" i="61"/>
  <c r="A105" i="61"/>
  <c r="A104" i="61"/>
  <c r="A103" i="61"/>
  <c r="A102" i="61"/>
  <c r="A101" i="61"/>
  <c r="A100" i="61"/>
  <c r="A99" i="61"/>
  <c r="A98" i="61"/>
  <c r="A97" i="61"/>
  <c r="A96" i="61"/>
  <c r="A95" i="61"/>
  <c r="A94" i="61"/>
  <c r="A93" i="61"/>
  <c r="A92" i="61"/>
  <c r="A91" i="61"/>
  <c r="A90" i="61"/>
  <c r="A89" i="61"/>
  <c r="A88" i="61"/>
  <c r="A87" i="61"/>
  <c r="A86" i="61"/>
  <c r="A85" i="61"/>
  <c r="A84" i="61"/>
  <c r="A83" i="61"/>
  <c r="A82" i="61"/>
  <c r="A81" i="61"/>
  <c r="A80" i="61"/>
  <c r="A79" i="61"/>
  <c r="A78" i="61"/>
  <c r="A77" i="61"/>
  <c r="O230" i="61"/>
  <c r="O229" i="61"/>
  <c r="O227" i="61"/>
  <c r="O225" i="61"/>
  <c r="O223" i="61"/>
  <c r="O222" i="61"/>
  <c r="O221" i="61"/>
  <c r="O220" i="61"/>
  <c r="O219" i="61"/>
  <c r="O218" i="61"/>
  <c r="O217" i="61"/>
  <c r="O216" i="61"/>
  <c r="O215" i="61"/>
  <c r="O214" i="61"/>
  <c r="O213" i="61"/>
  <c r="O212" i="61"/>
  <c r="O211" i="61"/>
  <c r="O210" i="61"/>
  <c r="O209" i="61"/>
  <c r="O208" i="61"/>
  <c r="O207" i="61"/>
  <c r="O206" i="61"/>
  <c r="O205" i="61"/>
  <c r="O204" i="61"/>
  <c r="O203" i="61"/>
  <c r="O202" i="61"/>
  <c r="O201" i="61"/>
  <c r="O200" i="61"/>
  <c r="O199" i="61"/>
  <c r="O198" i="61"/>
  <c r="O197" i="61"/>
  <c r="O196" i="61"/>
  <c r="O193" i="61"/>
  <c r="O191" i="61"/>
  <c r="O190" i="61"/>
  <c r="O189" i="61"/>
  <c r="O188" i="61"/>
  <c r="O187" i="61"/>
  <c r="O186" i="61"/>
  <c r="O185" i="61"/>
  <c r="O184" i="61"/>
  <c r="O183" i="61"/>
  <c r="O182" i="61"/>
  <c r="O181" i="61"/>
  <c r="O180" i="61"/>
  <c r="O179" i="61"/>
  <c r="O178" i="61"/>
  <c r="O177" i="61"/>
  <c r="O176" i="61"/>
  <c r="O175" i="61"/>
  <c r="O174" i="61"/>
  <c r="O173" i="61"/>
  <c r="O172" i="61"/>
  <c r="O171" i="61"/>
  <c r="O170" i="61"/>
  <c r="O169" i="61"/>
  <c r="O168" i="61"/>
  <c r="O167" i="61"/>
  <c r="O166" i="61"/>
  <c r="O165" i="61"/>
  <c r="O164" i="61"/>
  <c r="O163" i="61"/>
  <c r="O162" i="61"/>
  <c r="O161" i="61"/>
  <c r="O160" i="61"/>
  <c r="O159" i="61"/>
  <c r="O156" i="61"/>
  <c r="O154" i="61"/>
  <c r="O153" i="61"/>
  <c r="O152" i="61"/>
  <c r="O151" i="61"/>
  <c r="O150" i="61"/>
  <c r="O149" i="61"/>
  <c r="O148" i="61"/>
  <c r="O147" i="61"/>
  <c r="O146" i="61"/>
  <c r="O145" i="61"/>
  <c r="O144" i="61"/>
  <c r="O143" i="61"/>
  <c r="O142" i="61"/>
  <c r="O141" i="61"/>
  <c r="O140" i="61"/>
  <c r="O139" i="61"/>
  <c r="O138" i="61"/>
  <c r="O137" i="61"/>
  <c r="O136" i="61"/>
  <c r="O135" i="61"/>
  <c r="O134" i="61"/>
  <c r="O133" i="61"/>
  <c r="O132" i="61"/>
  <c r="O131" i="61"/>
  <c r="O130" i="61"/>
  <c r="O129" i="61"/>
  <c r="O128" i="61"/>
  <c r="O127" i="61"/>
  <c r="O126" i="61"/>
  <c r="O125" i="61"/>
  <c r="O124" i="61"/>
  <c r="O123" i="61"/>
  <c r="O122" i="61"/>
  <c r="O121" i="61"/>
  <c r="O120" i="61"/>
  <c r="O119" i="61"/>
  <c r="O118" i="61"/>
  <c r="O117" i="61"/>
  <c r="O116" i="61"/>
  <c r="O115" i="61"/>
  <c r="O114" i="61"/>
  <c r="O113" i="61"/>
  <c r="O112" i="61"/>
  <c r="O111" i="61"/>
  <c r="O110" i="61"/>
  <c r="O109" i="61"/>
  <c r="O108" i="61"/>
  <c r="O107" i="61"/>
  <c r="O106" i="61"/>
  <c r="O105" i="61"/>
  <c r="O104" i="61"/>
  <c r="O103" i="61"/>
  <c r="O102" i="61"/>
  <c r="O101" i="61"/>
  <c r="O100" i="61"/>
  <c r="O99" i="61"/>
  <c r="O98" i="61"/>
  <c r="O97" i="61"/>
  <c r="O94" i="61"/>
  <c r="O92" i="61"/>
  <c r="O91" i="61"/>
  <c r="O90" i="61"/>
  <c r="O89" i="61"/>
  <c r="O88" i="61"/>
  <c r="O87" i="61"/>
  <c r="O86" i="61"/>
  <c r="O85" i="61"/>
  <c r="O84" i="61"/>
  <c r="O83" i="61"/>
  <c r="O82" i="61"/>
  <c r="O81" i="61"/>
  <c r="O80" i="61"/>
  <c r="O79" i="61"/>
  <c r="O78" i="61"/>
  <c r="O77" i="61"/>
  <c r="O73" i="61"/>
  <c r="O71" i="61"/>
  <c r="O70" i="61"/>
  <c r="O69" i="61"/>
  <c r="O68" i="61"/>
  <c r="O67" i="61"/>
  <c r="O66" i="61"/>
  <c r="O65" i="61"/>
  <c r="O64" i="61"/>
  <c r="O63" i="61"/>
  <c r="O62" i="61"/>
  <c r="O61" i="61"/>
  <c r="O60" i="61"/>
  <c r="O59" i="61"/>
  <c r="O58" i="61"/>
  <c r="O57" i="61"/>
  <c r="O56" i="61"/>
  <c r="O55" i="61"/>
  <c r="O54" i="61"/>
  <c r="O53" i="61"/>
  <c r="O52" i="61"/>
  <c r="O51" i="61"/>
  <c r="O48" i="61"/>
  <c r="O46" i="61"/>
  <c r="O45" i="61"/>
  <c r="O44" i="61"/>
  <c r="O43" i="61"/>
  <c r="O42" i="61"/>
  <c r="O11" i="61"/>
  <c r="O12" i="61"/>
  <c r="O13" i="61"/>
  <c r="O14" i="61"/>
  <c r="O15" i="61"/>
  <c r="O16" i="61"/>
  <c r="O17" i="61"/>
  <c r="O18" i="61"/>
  <c r="O19" i="61"/>
  <c r="O20" i="61"/>
  <c r="O21" i="61"/>
  <c r="O22" i="61"/>
  <c r="O23" i="61"/>
  <c r="O24" i="61"/>
  <c r="O25" i="61"/>
  <c r="O26" i="61"/>
  <c r="O27" i="61"/>
  <c r="O28" i="61"/>
  <c r="O29" i="61"/>
  <c r="O30" i="61"/>
  <c r="O31" i="61"/>
  <c r="O32" i="61"/>
  <c r="O33" i="61"/>
  <c r="O34" i="61"/>
  <c r="O35" i="61"/>
  <c r="O36" i="61"/>
  <c r="O37" i="61"/>
  <c r="O39" i="61"/>
  <c r="O10" i="61"/>
  <c r="E23" i="59" l="1"/>
  <c r="P145" i="59" l="1"/>
  <c r="P63" i="59"/>
  <c r="P130" i="59"/>
  <c r="P38" i="59"/>
  <c r="P28" i="59"/>
  <c r="P13" i="59"/>
  <c r="P90" i="59"/>
  <c r="P119" i="59"/>
  <c r="P58" i="59"/>
  <c r="P33" i="59"/>
  <c r="P108" i="59"/>
  <c r="P8" i="59"/>
  <c r="P103" i="59"/>
  <c r="P15" i="59"/>
  <c r="P17" i="59"/>
  <c r="D7" i="59"/>
  <c r="P26" i="59"/>
  <c r="P30" i="59"/>
  <c r="D12" i="59"/>
  <c r="P50" i="59"/>
  <c r="P131" i="59"/>
  <c r="P54" i="59"/>
  <c r="P132" i="59"/>
  <c r="P64" i="59"/>
  <c r="P70" i="59"/>
  <c r="P74" i="59"/>
  <c r="P84" i="59"/>
  <c r="P92" i="59"/>
  <c r="P96" i="59"/>
  <c r="P5" i="59"/>
  <c r="D3" i="59"/>
  <c r="D5" i="59"/>
  <c r="P16" i="59"/>
  <c r="P19" i="59"/>
  <c r="P24" i="59"/>
  <c r="P27" i="59"/>
  <c r="P136" i="59"/>
  <c r="J36" i="59"/>
  <c r="D10" i="59"/>
  <c r="D11" i="59"/>
  <c r="P41" i="59"/>
  <c r="P45" i="59"/>
  <c r="P48" i="59"/>
  <c r="P101" i="59"/>
  <c r="P115" i="59"/>
  <c r="P116" i="59"/>
  <c r="P61" i="59"/>
  <c r="P66" i="59"/>
  <c r="P123" i="59"/>
  <c r="P79" i="59"/>
  <c r="P88" i="59"/>
  <c r="J43" i="59"/>
  <c r="P97" i="59"/>
  <c r="P11" i="59"/>
  <c r="D6" i="59"/>
  <c r="P106" i="59"/>
  <c r="P23" i="59"/>
  <c r="P135" i="59"/>
  <c r="P29" i="59"/>
  <c r="P126" i="59"/>
  <c r="P34" i="59"/>
  <c r="P43" i="59"/>
  <c r="D14" i="59"/>
  <c r="P51" i="59"/>
  <c r="P52" i="59"/>
  <c r="P59" i="59"/>
  <c r="P134" i="59"/>
  <c r="P69" i="59"/>
  <c r="P73" i="59"/>
  <c r="P76" i="59"/>
  <c r="P82" i="59"/>
  <c r="D24" i="59"/>
  <c r="D20" i="59"/>
  <c r="P86" i="59"/>
  <c r="P118" i="59"/>
  <c r="P46" i="59"/>
  <c r="P112" i="59"/>
  <c r="P21" i="59"/>
  <c r="P7" i="59"/>
  <c r="P80" i="59"/>
  <c r="P68" i="59"/>
  <c r="D16" i="59"/>
  <c r="P42" i="59"/>
  <c r="P110" i="59"/>
  <c r="P107" i="59"/>
  <c r="P94" i="59"/>
  <c r="P93" i="59"/>
  <c r="D29" i="59"/>
  <c r="P89" i="59"/>
  <c r="P140" i="59"/>
  <c r="P83" i="59"/>
  <c r="P77" i="59"/>
  <c r="P75" i="59"/>
  <c r="P122" i="59"/>
  <c r="P141" i="59"/>
  <c r="P121" i="59"/>
  <c r="D18" i="59"/>
  <c r="P133" i="59"/>
  <c r="P67" i="59"/>
  <c r="P62" i="59"/>
  <c r="P53" i="59"/>
  <c r="P114" i="59"/>
  <c r="P49" i="59"/>
  <c r="P113" i="59"/>
  <c r="P139" i="59"/>
  <c r="D13" i="59"/>
  <c r="P37" i="59"/>
  <c r="P35" i="59"/>
  <c r="P32" i="59"/>
  <c r="P31" i="59"/>
  <c r="P111" i="59"/>
  <c r="D8" i="59"/>
  <c r="P25" i="59"/>
  <c r="P104" i="59"/>
  <c r="P20" i="59"/>
  <c r="P12" i="59"/>
  <c r="D4" i="59"/>
  <c r="P10" i="59"/>
  <c r="D21" i="59"/>
  <c r="P6" i="59"/>
  <c r="O4" i="59"/>
  <c r="O6" i="59"/>
  <c r="C21" i="59"/>
  <c r="O9" i="59"/>
  <c r="O10" i="59"/>
  <c r="O102" i="59"/>
  <c r="C4" i="59"/>
  <c r="O12" i="59"/>
  <c r="O14" i="59"/>
  <c r="O98" i="59"/>
  <c r="O18" i="59"/>
  <c r="O20" i="59"/>
  <c r="O22" i="59"/>
  <c r="O104" i="59"/>
  <c r="O25" i="59"/>
  <c r="O125" i="59"/>
  <c r="O137" i="59"/>
  <c r="C8" i="59"/>
  <c r="C9" i="59"/>
  <c r="O111" i="59"/>
  <c r="O109" i="59"/>
  <c r="O31" i="59"/>
  <c r="Q31" i="59" s="1"/>
  <c r="O138" i="59"/>
  <c r="O32" i="59"/>
  <c r="O35" i="59"/>
  <c r="O36" i="59"/>
  <c r="O37" i="59"/>
  <c r="O39" i="59"/>
  <c r="O40" i="59"/>
  <c r="O127" i="59"/>
  <c r="O44" i="59"/>
  <c r="C13" i="59"/>
  <c r="O128" i="59"/>
  <c r="O139" i="59"/>
  <c r="O47" i="59"/>
  <c r="O113" i="59"/>
  <c r="O49" i="59"/>
  <c r="O100" i="59"/>
  <c r="O114" i="59"/>
  <c r="O99" i="59"/>
  <c r="C15" i="59"/>
  <c r="O129" i="59"/>
  <c r="O53" i="59"/>
  <c r="O55" i="59"/>
  <c r="O56" i="59"/>
  <c r="O57" i="59"/>
  <c r="C17" i="59"/>
  <c r="O60" i="59"/>
  <c r="O62" i="59"/>
  <c r="O65" i="59"/>
  <c r="O67" i="59"/>
  <c r="Q67" i="59" s="1"/>
  <c r="O117" i="59"/>
  <c r="O133" i="59"/>
  <c r="O71" i="59"/>
  <c r="C18" i="59"/>
  <c r="O121" i="59"/>
  <c r="O120" i="59"/>
  <c r="O141" i="59"/>
  <c r="O72" i="59"/>
  <c r="O122" i="59"/>
  <c r="O105" i="59"/>
  <c r="O75" i="59"/>
  <c r="O124" i="59"/>
  <c r="O77" i="59"/>
  <c r="O78" i="59"/>
  <c r="O81" i="59"/>
  <c r="O83" i="59"/>
  <c r="O85" i="59"/>
  <c r="O140" i="59"/>
  <c r="O87" i="59"/>
  <c r="C22" i="59"/>
  <c r="O89" i="59"/>
  <c r="O91" i="59"/>
  <c r="C29" i="59"/>
  <c r="C19" i="59"/>
  <c r="O93" i="59"/>
  <c r="O94" i="59"/>
  <c r="O95" i="59"/>
  <c r="O5" i="59"/>
  <c r="O7" i="59"/>
  <c r="O8" i="59"/>
  <c r="C3" i="59"/>
  <c r="O11" i="59"/>
  <c r="Q11" i="59" s="1"/>
  <c r="O103" i="59"/>
  <c r="C5" i="59"/>
  <c r="O13" i="59"/>
  <c r="C6" i="59"/>
  <c r="O15" i="59"/>
  <c r="Q15" i="59" s="1"/>
  <c r="O16" i="59"/>
  <c r="O107" i="59"/>
  <c r="O106" i="59"/>
  <c r="O17" i="59"/>
  <c r="O19" i="59"/>
  <c r="Q19" i="59" s="1"/>
  <c r="O21" i="59"/>
  <c r="O23" i="59"/>
  <c r="Q23" i="59" s="1"/>
  <c r="C7" i="59"/>
  <c r="O24" i="59"/>
  <c r="O108" i="59"/>
  <c r="O135" i="59"/>
  <c r="O26" i="59"/>
  <c r="O27" i="59"/>
  <c r="O28" i="59"/>
  <c r="O29" i="59"/>
  <c r="O136" i="59"/>
  <c r="O110" i="59"/>
  <c r="O126" i="59"/>
  <c r="O30" i="59"/>
  <c r="I36" i="59"/>
  <c r="O112" i="59"/>
  <c r="C10" i="59"/>
  <c r="O33" i="59"/>
  <c r="O34" i="59"/>
  <c r="C11" i="59"/>
  <c r="O38" i="59"/>
  <c r="C12" i="59"/>
  <c r="O41" i="59"/>
  <c r="O42" i="59"/>
  <c r="O43" i="59"/>
  <c r="Q43" i="59" s="1"/>
  <c r="O45" i="59"/>
  <c r="O46" i="59"/>
  <c r="C14" i="59"/>
  <c r="O48" i="59"/>
  <c r="O50" i="59"/>
  <c r="O101" i="59"/>
  <c r="O130" i="59"/>
  <c r="O51" i="59"/>
  <c r="O131" i="59"/>
  <c r="O115" i="59"/>
  <c r="C16" i="59"/>
  <c r="O52" i="59"/>
  <c r="O54" i="59"/>
  <c r="O116" i="59"/>
  <c r="O58" i="59"/>
  <c r="O59" i="59"/>
  <c r="Q59" i="59" s="1"/>
  <c r="O132" i="59"/>
  <c r="O61" i="59"/>
  <c r="O63" i="59"/>
  <c r="Q63" i="59" s="1"/>
  <c r="O134" i="59"/>
  <c r="O64" i="59"/>
  <c r="O66" i="59"/>
  <c r="O68" i="59"/>
  <c r="O69" i="59"/>
  <c r="O70" i="59"/>
  <c r="O118" i="59"/>
  <c r="O119" i="59"/>
  <c r="O73" i="59"/>
  <c r="O74" i="59"/>
  <c r="O123" i="59"/>
  <c r="O76" i="59"/>
  <c r="O79" i="59"/>
  <c r="Q79" i="59" s="1"/>
  <c r="O80" i="59"/>
  <c r="O82" i="59"/>
  <c r="O84" i="59"/>
  <c r="O86" i="59"/>
  <c r="C24" i="59"/>
  <c r="O88" i="59"/>
  <c r="O90" i="59"/>
  <c r="O92" i="59"/>
  <c r="O145" i="59"/>
  <c r="I43" i="59"/>
  <c r="C20" i="59"/>
  <c r="O96" i="59"/>
  <c r="O97" i="59"/>
  <c r="P95" i="59"/>
  <c r="D19" i="59"/>
  <c r="P91" i="59"/>
  <c r="P87" i="59"/>
  <c r="P85" i="59"/>
  <c r="Q85" i="59" s="1"/>
  <c r="P81" i="59"/>
  <c r="P78" i="59"/>
  <c r="P124" i="59"/>
  <c r="Q124" i="59" s="1"/>
  <c r="P105" i="59"/>
  <c r="P72" i="59"/>
  <c r="P120" i="59"/>
  <c r="P71" i="59"/>
  <c r="P117" i="59"/>
  <c r="Q117" i="59" s="1"/>
  <c r="P65" i="59"/>
  <c r="P60" i="59"/>
  <c r="D17" i="59"/>
  <c r="P57" i="59"/>
  <c r="Q57" i="59" s="1"/>
  <c r="P56" i="59"/>
  <c r="Q56" i="59" s="1"/>
  <c r="P55" i="59"/>
  <c r="P129" i="59"/>
  <c r="Q129" i="59" s="1"/>
  <c r="D15" i="59"/>
  <c r="P99" i="59"/>
  <c r="P100" i="59"/>
  <c r="Q100" i="59" s="1"/>
  <c r="P47" i="59"/>
  <c r="P128" i="59"/>
  <c r="P44" i="59"/>
  <c r="P127" i="59"/>
  <c r="Q127" i="59" s="1"/>
  <c r="P40" i="59"/>
  <c r="Q40" i="59" s="1"/>
  <c r="P39" i="59"/>
  <c r="P36" i="59"/>
  <c r="P138" i="59"/>
  <c r="P109" i="59"/>
  <c r="Q109" i="59" s="1"/>
  <c r="D9" i="59"/>
  <c r="P137" i="59"/>
  <c r="Q137" i="59" s="1"/>
  <c r="P125" i="59"/>
  <c r="P22" i="59"/>
  <c r="Q22" i="59" s="1"/>
  <c r="P18" i="59"/>
  <c r="P98" i="59"/>
  <c r="Q98" i="59" s="1"/>
  <c r="P14" i="59"/>
  <c r="Q14" i="59" s="1"/>
  <c r="P102" i="59"/>
  <c r="P9" i="59"/>
  <c r="Q9" i="59" s="1"/>
  <c r="P4" i="59"/>
  <c r="Q4" i="59" s="1"/>
  <c r="Q128" i="59" l="1"/>
  <c r="Q105" i="59"/>
  <c r="Q120" i="59"/>
  <c r="Q78" i="59"/>
  <c r="Q75" i="59"/>
  <c r="Q36" i="59"/>
  <c r="Q65" i="59"/>
  <c r="Q81" i="59"/>
  <c r="Q18" i="59"/>
  <c r="Q118" i="59"/>
  <c r="Q7" i="59"/>
  <c r="Q60" i="59"/>
  <c r="Q134" i="59"/>
  <c r="Q51" i="59"/>
  <c r="Q126" i="59"/>
  <c r="Q125" i="59"/>
  <c r="Q138" i="59"/>
  <c r="Q44" i="59"/>
  <c r="Q99" i="59"/>
  <c r="Q72" i="59"/>
  <c r="Q110" i="59"/>
  <c r="Q27" i="59"/>
  <c r="Q83" i="59"/>
  <c r="Q35" i="59"/>
  <c r="D22" i="59"/>
  <c r="E22" i="59" s="1"/>
  <c r="Q95" i="59"/>
  <c r="Q71" i="59"/>
  <c r="Q55" i="59"/>
  <c r="Q47" i="59"/>
  <c r="Q25" i="59"/>
  <c r="Q49" i="59"/>
  <c r="Q53" i="59"/>
  <c r="Q133" i="59"/>
  <c r="Q122" i="59"/>
  <c r="Q94" i="59"/>
  <c r="Q107" i="59"/>
  <c r="Q68" i="59"/>
  <c r="Q112" i="59"/>
  <c r="Q86" i="59"/>
  <c r="Q73" i="59"/>
  <c r="Q34" i="59"/>
  <c r="Q135" i="59"/>
  <c r="Q123" i="59"/>
  <c r="Q61" i="59"/>
  <c r="Q101" i="59"/>
  <c r="Q96" i="59"/>
  <c r="Q84" i="59"/>
  <c r="Q70" i="59"/>
  <c r="Q54" i="59"/>
  <c r="Q30" i="59"/>
  <c r="Q17" i="59"/>
  <c r="Q108" i="59"/>
  <c r="Q119" i="59"/>
  <c r="Q28" i="59"/>
  <c r="Q6" i="59"/>
  <c r="Q12" i="59"/>
  <c r="Q20" i="59"/>
  <c r="Q111" i="59"/>
  <c r="Q37" i="59"/>
  <c r="Q114" i="59"/>
  <c r="Q62" i="59"/>
  <c r="Q140" i="59"/>
  <c r="Q80" i="59"/>
  <c r="Q46" i="59"/>
  <c r="E24" i="59"/>
  <c r="Q88" i="59"/>
  <c r="Q48" i="59"/>
  <c r="Q24" i="59"/>
  <c r="Q64" i="59"/>
  <c r="Q131" i="59"/>
  <c r="Q33" i="59"/>
  <c r="Q90" i="59"/>
  <c r="Q38" i="59"/>
  <c r="Q91" i="59"/>
  <c r="Q87" i="59"/>
  <c r="Q39" i="59"/>
  <c r="Q102" i="59"/>
  <c r="E21" i="59"/>
  <c r="Q104" i="59"/>
  <c r="Q139" i="59"/>
  <c r="Q121" i="59"/>
  <c r="Q77" i="59"/>
  <c r="Q42" i="59"/>
  <c r="Q82" i="59"/>
  <c r="Q69" i="59"/>
  <c r="Q52" i="59"/>
  <c r="Q106" i="59"/>
  <c r="Q97" i="59"/>
  <c r="Q116" i="59"/>
  <c r="Q45" i="59"/>
  <c r="K36" i="59"/>
  <c r="Q5" i="59"/>
  <c r="Q92" i="59"/>
  <c r="Q74" i="59"/>
  <c r="Q132" i="59"/>
  <c r="Q50" i="59"/>
  <c r="Q26" i="59"/>
  <c r="Q103" i="59"/>
  <c r="Q130" i="59"/>
  <c r="Q10" i="59"/>
  <c r="Q32" i="59"/>
  <c r="Q113" i="59"/>
  <c r="Q141" i="59"/>
  <c r="Q89" i="59"/>
  <c r="Q93" i="59"/>
  <c r="Q21" i="59"/>
  <c r="Q76" i="59"/>
  <c r="Q29" i="59"/>
  <c r="Q66" i="59"/>
  <c r="Q115" i="59"/>
  <c r="Q41" i="59"/>
  <c r="Q136" i="59"/>
  <c r="Q16" i="59"/>
  <c r="Q8" i="59"/>
  <c r="Q58" i="59"/>
  <c r="Q13" i="59"/>
  <c r="P3" i="59" l="1"/>
  <c r="P144" i="59" s="1"/>
  <c r="AK14" i="56" l="1"/>
  <c r="AG2" i="56"/>
  <c r="I35" i="59" l="1"/>
  <c r="J35" i="59"/>
  <c r="I3" i="59"/>
  <c r="I4" i="59"/>
  <c r="I5" i="59"/>
  <c r="I6" i="59"/>
  <c r="I7" i="59"/>
  <c r="I8" i="59"/>
  <c r="I9" i="59"/>
  <c r="I10" i="59"/>
  <c r="I11" i="59"/>
  <c r="I12" i="59"/>
  <c r="I13" i="59"/>
  <c r="I14" i="59"/>
  <c r="I15" i="59"/>
  <c r="I16" i="59"/>
  <c r="I17" i="59"/>
  <c r="I18" i="59"/>
  <c r="I19" i="59"/>
  <c r="I20" i="59"/>
  <c r="I21" i="59"/>
  <c r="I23" i="59"/>
  <c r="I24" i="59"/>
  <c r="I25" i="59"/>
  <c r="I26" i="59"/>
  <c r="I27" i="59"/>
  <c r="I28" i="59"/>
  <c r="I29" i="59"/>
  <c r="I30" i="59"/>
  <c r="I31" i="59"/>
  <c r="I32" i="59"/>
  <c r="I33" i="59"/>
  <c r="I34" i="59"/>
  <c r="E20" i="59" l="1"/>
  <c r="E19" i="59"/>
  <c r="K35" i="59"/>
  <c r="J22" i="59" l="1"/>
  <c r="I22" i="59"/>
  <c r="I42" i="59" s="1"/>
  <c r="I44" i="59" s="1"/>
  <c r="O3" i="59"/>
  <c r="O144" i="59" s="1"/>
  <c r="O146" i="59" s="1"/>
  <c r="J4" i="59"/>
  <c r="J5" i="59"/>
  <c r="J6" i="59"/>
  <c r="J7" i="59"/>
  <c r="J8" i="59"/>
  <c r="J9" i="59"/>
  <c r="J10" i="59"/>
  <c r="J11" i="59"/>
  <c r="J12" i="59"/>
  <c r="J13" i="59"/>
  <c r="J14" i="59"/>
  <c r="J15" i="59"/>
  <c r="J16" i="59"/>
  <c r="J17" i="59"/>
  <c r="J18" i="59"/>
  <c r="J19" i="59"/>
  <c r="J20" i="59"/>
  <c r="J21" i="59"/>
  <c r="J23" i="59"/>
  <c r="J24" i="59"/>
  <c r="J25" i="59"/>
  <c r="J26" i="59"/>
  <c r="J27" i="59"/>
  <c r="J28" i="59"/>
  <c r="J29" i="59"/>
  <c r="J30" i="59"/>
  <c r="J31" i="59"/>
  <c r="J32" i="59"/>
  <c r="J33" i="59"/>
  <c r="J34" i="59"/>
  <c r="J3" i="59"/>
  <c r="J42" i="59" l="1"/>
  <c r="J44" i="59" s="1"/>
  <c r="C28" i="59"/>
  <c r="C30" i="59" s="1"/>
  <c r="Q3" i="59"/>
  <c r="P146" i="59"/>
  <c r="D28" i="59"/>
  <c r="D30" i="59" s="1"/>
  <c r="E18" i="59" l="1"/>
  <c r="E15" i="59"/>
  <c r="E11" i="59"/>
  <c r="E7" i="59"/>
  <c r="E4" i="59"/>
  <c r="K15" i="59"/>
  <c r="E12" i="59"/>
  <c r="E8" i="59"/>
  <c r="E5" i="59"/>
  <c r="E17" i="59"/>
  <c r="E14" i="59"/>
  <c r="E10" i="59"/>
  <c r="E3" i="59"/>
  <c r="K32" i="59"/>
  <c r="K29" i="59"/>
  <c r="K26" i="59"/>
  <c r="K24" i="59"/>
  <c r="K19" i="59"/>
  <c r="K16" i="59"/>
  <c r="K12" i="59"/>
  <c r="K8" i="59"/>
  <c r="K4" i="59"/>
  <c r="K3" i="59"/>
  <c r="K33" i="59"/>
  <c r="K31" i="59"/>
  <c r="K25" i="59"/>
  <c r="K23" i="59"/>
  <c r="K18" i="59"/>
  <c r="K14" i="59"/>
  <c r="K11" i="59"/>
  <c r="K7" i="59"/>
  <c r="K30" i="59"/>
  <c r="K28" i="59"/>
  <c r="K21" i="59"/>
  <c r="K17" i="59"/>
  <c r="K10" i="59"/>
  <c r="K6" i="59"/>
  <c r="K22" i="59"/>
  <c r="E16" i="59"/>
  <c r="E13" i="59"/>
  <c r="E9" i="59"/>
  <c r="E6" i="59"/>
  <c r="K34" i="59"/>
  <c r="K27" i="59"/>
  <c r="K20" i="59"/>
  <c r="K13" i="59"/>
  <c r="K9" i="59"/>
  <c r="K5" i="59"/>
</calcChain>
</file>

<file path=xl/sharedStrings.xml><?xml version="1.0" encoding="utf-8"?>
<sst xmlns="http://schemas.openxmlformats.org/spreadsheetml/2006/main" count="6783" uniqueCount="1874">
  <si>
    <t>Azerbaijan</t>
  </si>
  <si>
    <t>Bosnia-Herzegovina</t>
  </si>
  <si>
    <t>Barbados</t>
  </si>
  <si>
    <t>Bangladesh</t>
  </si>
  <si>
    <t>Belgium</t>
  </si>
  <si>
    <t>Bulgaria</t>
  </si>
  <si>
    <t>Bahrain</t>
  </si>
  <si>
    <t>Brunei</t>
  </si>
  <si>
    <t>Bolivia</t>
  </si>
  <si>
    <t>Botswana</t>
  </si>
  <si>
    <t>Ghana</t>
  </si>
  <si>
    <t>Greece</t>
  </si>
  <si>
    <t>Guatemala</t>
  </si>
  <si>
    <t>Honduras</t>
  </si>
  <si>
    <t>Croatia</t>
  </si>
  <si>
    <t>Hungary</t>
  </si>
  <si>
    <t>Indonesia</t>
  </si>
  <si>
    <t>Israel</t>
  </si>
  <si>
    <t>Iraq</t>
  </si>
  <si>
    <t>Iran</t>
  </si>
  <si>
    <t>Iceland</t>
  </si>
  <si>
    <t>Jordan</t>
  </si>
  <si>
    <t>Kenya</t>
  </si>
  <si>
    <t>Cambodia</t>
  </si>
  <si>
    <t>Kuwait</t>
  </si>
  <si>
    <t>Kazakhstan</t>
  </si>
  <si>
    <t>New Zealand</t>
  </si>
  <si>
    <t>Oman</t>
  </si>
  <si>
    <t>Panama</t>
  </si>
  <si>
    <t>Peru</t>
  </si>
  <si>
    <t>Philippines</t>
  </si>
  <si>
    <t>Pakistan</t>
  </si>
  <si>
    <t>Palestinian Autonomy</t>
  </si>
  <si>
    <t>Portugal</t>
  </si>
  <si>
    <t>Paraguay</t>
  </si>
  <si>
    <t>Qatar</t>
  </si>
  <si>
    <t>Romania</t>
  </si>
  <si>
    <t>Russia</t>
  </si>
  <si>
    <t>Saudi Arabia</t>
  </si>
  <si>
    <t>Seychelles</t>
  </si>
  <si>
    <t>Sudan</t>
  </si>
  <si>
    <t>Sweden</t>
  </si>
  <si>
    <t>Slovenia</t>
  </si>
  <si>
    <t>Slovakia</t>
  </si>
  <si>
    <t>Consolidated external claims and unused commitments of UK-owned monetary financial institutions and their branches and subsidiaries worldwide</t>
  </si>
  <si>
    <t>Malawi</t>
  </si>
  <si>
    <t>Mexico</t>
  </si>
  <si>
    <t>Malaysia</t>
  </si>
  <si>
    <t>Mozambique</t>
  </si>
  <si>
    <t>Nigeria</t>
  </si>
  <si>
    <t>Norway</t>
  </si>
  <si>
    <t>Nepal</t>
  </si>
  <si>
    <t>El Salvador</t>
  </si>
  <si>
    <t>Syria</t>
  </si>
  <si>
    <t>Turks and Caicos Islands</t>
  </si>
  <si>
    <t>Zambia</t>
  </si>
  <si>
    <t>Zimbabwe</t>
  </si>
  <si>
    <t>Tunisia</t>
  </si>
  <si>
    <t>Turkey</t>
  </si>
  <si>
    <t>Trinidad and Tobago</t>
  </si>
  <si>
    <t>Tanzania</t>
  </si>
  <si>
    <t>Ukraine</t>
  </si>
  <si>
    <t>Uganda</t>
  </si>
  <si>
    <t>United States</t>
  </si>
  <si>
    <t>Uruguay</t>
  </si>
  <si>
    <t>Uzbekistan</t>
  </si>
  <si>
    <t>Vatican City State</t>
  </si>
  <si>
    <t>Venezuela</t>
  </si>
  <si>
    <t>CN</t>
  </si>
  <si>
    <t>IN</t>
  </si>
  <si>
    <t>ID</t>
  </si>
  <si>
    <t>TM</t>
  </si>
  <si>
    <t>UZ</t>
  </si>
  <si>
    <t>VN</t>
  </si>
  <si>
    <t>4Y</t>
  </si>
  <si>
    <t>AR</t>
  </si>
  <si>
    <t>BZ</t>
  </si>
  <si>
    <t>BO</t>
  </si>
  <si>
    <t>BR</t>
  </si>
  <si>
    <t>CL</t>
  </si>
  <si>
    <t>CO</t>
  </si>
  <si>
    <t>CR</t>
  </si>
  <si>
    <t>CU</t>
  </si>
  <si>
    <t>DO</t>
  </si>
  <si>
    <t>EC</t>
  </si>
  <si>
    <t>SV</t>
  </si>
  <si>
    <t>GT</t>
  </si>
  <si>
    <t>HN</t>
  </si>
  <si>
    <t>JM</t>
  </si>
  <si>
    <t>MX</t>
  </si>
  <si>
    <t>PY</t>
  </si>
  <si>
    <t>PE</t>
  </si>
  <si>
    <t>TT</t>
  </si>
  <si>
    <t>TC</t>
  </si>
  <si>
    <t>UY</t>
  </si>
  <si>
    <t>VE</t>
  </si>
  <si>
    <t>4U</t>
  </si>
  <si>
    <t>4T</t>
  </si>
  <si>
    <t>5M</t>
  </si>
  <si>
    <t>Unallocated by country</t>
  </si>
  <si>
    <t>1C</t>
  </si>
  <si>
    <t>3P</t>
  </si>
  <si>
    <t>Grand total</t>
  </si>
  <si>
    <t>Turkmenistan</t>
  </si>
  <si>
    <t>B2S2</t>
  </si>
  <si>
    <t>B2S3</t>
  </si>
  <si>
    <t>B2S4</t>
  </si>
  <si>
    <t>B2S5</t>
  </si>
  <si>
    <t>B2S6</t>
  </si>
  <si>
    <t>B2S7</t>
  </si>
  <si>
    <t>B2S8</t>
  </si>
  <si>
    <t>B2S9</t>
  </si>
  <si>
    <t>B3S2</t>
  </si>
  <si>
    <t>Net Risk Transfers</t>
  </si>
  <si>
    <t>Isle of Man</t>
  </si>
  <si>
    <t>Total</t>
  </si>
  <si>
    <t>Other</t>
  </si>
  <si>
    <t xml:space="preserve"> </t>
  </si>
  <si>
    <t>claims</t>
  </si>
  <si>
    <t>Developed Countries</t>
  </si>
  <si>
    <t>Europe</t>
  </si>
  <si>
    <t>Immediate Borrower</t>
  </si>
  <si>
    <t>Ultimate Risk</t>
  </si>
  <si>
    <t>Not seasonally adjusted</t>
  </si>
  <si>
    <t>Offshore Centres</t>
  </si>
  <si>
    <t>B3AA</t>
  </si>
  <si>
    <t>CQUL$C1UKNUTAURTFC</t>
  </si>
  <si>
    <t>CQUL$C1UKNSTAURTFC</t>
  </si>
  <si>
    <t>CQUL$C1UKNRTAURCBC</t>
  </si>
  <si>
    <t>CQUL$C1UKNRTAURLCF</t>
  </si>
  <si>
    <t>CQUL$C1UKNRTAURDRV</t>
  </si>
  <si>
    <t>CQUL$C1UKNRTAURGUR</t>
  </si>
  <si>
    <t>CQUL$C1UKNRTAURCRC</t>
  </si>
  <si>
    <t>Serbia</t>
  </si>
  <si>
    <t>B422</t>
  </si>
  <si>
    <t>VPQ</t>
  </si>
  <si>
    <t>AD</t>
  </si>
  <si>
    <t>AT</t>
  </si>
  <si>
    <t>BE</t>
  </si>
  <si>
    <t>DK</t>
  </si>
  <si>
    <t>FI</t>
  </si>
  <si>
    <t>FR</t>
  </si>
  <si>
    <t>DE</t>
  </si>
  <si>
    <t>GR</t>
  </si>
  <si>
    <t>IS</t>
  </si>
  <si>
    <t>IE</t>
  </si>
  <si>
    <t>IT</t>
  </si>
  <si>
    <t>LI</t>
  </si>
  <si>
    <t>LU</t>
  </si>
  <si>
    <t>NL</t>
  </si>
  <si>
    <t>NO</t>
  </si>
  <si>
    <t>PT</t>
  </si>
  <si>
    <t>ES</t>
  </si>
  <si>
    <t>SE</t>
  </si>
  <si>
    <t>CH</t>
  </si>
  <si>
    <t>VA</t>
  </si>
  <si>
    <t>5K</t>
  </si>
  <si>
    <t>AU</t>
  </si>
  <si>
    <t>CA</t>
  </si>
  <si>
    <t>JP</t>
  </si>
  <si>
    <t>NZ</t>
  </si>
  <si>
    <t>US</t>
  </si>
  <si>
    <t>5R</t>
  </si>
  <si>
    <t>BS</t>
  </si>
  <si>
    <t>BH</t>
  </si>
  <si>
    <t>BB</t>
  </si>
  <si>
    <t>BM</t>
  </si>
  <si>
    <t>KY</t>
  </si>
  <si>
    <t>GI</t>
  </si>
  <si>
    <t>GG</t>
  </si>
  <si>
    <t>HK</t>
  </si>
  <si>
    <t>IM</t>
  </si>
  <si>
    <t>JE</t>
  </si>
  <si>
    <t>LB</t>
  </si>
  <si>
    <t>MO</t>
  </si>
  <si>
    <t>MU</t>
  </si>
  <si>
    <t>PA</t>
  </si>
  <si>
    <t>SG</t>
  </si>
  <si>
    <t>1Z</t>
  </si>
  <si>
    <t>1N</t>
  </si>
  <si>
    <t>AL</t>
  </si>
  <si>
    <t>BA</t>
  </si>
  <si>
    <t>BG</t>
  </si>
  <si>
    <t>HR</t>
  </si>
  <si>
    <t>CY</t>
  </si>
  <si>
    <t>CZ</t>
  </si>
  <si>
    <t>EE</t>
  </si>
  <si>
    <t>HU</t>
  </si>
  <si>
    <t>LV</t>
  </si>
  <si>
    <t>LT</t>
  </si>
  <si>
    <t>MT</t>
  </si>
  <si>
    <t>PL</t>
  </si>
  <si>
    <t>RO</t>
  </si>
  <si>
    <t>RU</t>
  </si>
  <si>
    <t>SK</t>
  </si>
  <si>
    <t>SI</t>
  </si>
  <si>
    <t>TR</t>
  </si>
  <si>
    <t>UA</t>
  </si>
  <si>
    <t>3C</t>
  </si>
  <si>
    <t>Guarantees</t>
  </si>
  <si>
    <t>border</t>
  </si>
  <si>
    <t>Derivatives</t>
  </si>
  <si>
    <t>Total foreign claims</t>
  </si>
  <si>
    <t>Andorra</t>
  </si>
  <si>
    <t>Afghanistan</t>
  </si>
  <si>
    <t>Albania</t>
  </si>
  <si>
    <t>Armenia</t>
  </si>
  <si>
    <t>Angola</t>
  </si>
  <si>
    <t>Argentina</t>
  </si>
  <si>
    <t>Austria</t>
  </si>
  <si>
    <t>Australia</t>
  </si>
  <si>
    <t>Belize</t>
  </si>
  <si>
    <t>Canada</t>
  </si>
  <si>
    <t>Switzerland</t>
  </si>
  <si>
    <t>Ivory Coast</t>
  </si>
  <si>
    <t>Chile</t>
  </si>
  <si>
    <t>Cameroon</t>
  </si>
  <si>
    <t>Colombia</t>
  </si>
  <si>
    <t>Costa Rica</t>
  </si>
  <si>
    <t>Cuba</t>
  </si>
  <si>
    <t>Cyprus</t>
  </si>
  <si>
    <t>Czech Republic</t>
  </si>
  <si>
    <t>Denmark</t>
  </si>
  <si>
    <t>Dominican Republic</t>
  </si>
  <si>
    <t>Algeria</t>
  </si>
  <si>
    <t>Ecuador</t>
  </si>
  <si>
    <t>Estonia</t>
  </si>
  <si>
    <t>Egypt</t>
  </si>
  <si>
    <t>Ethiopia</t>
  </si>
  <si>
    <t>Finland</t>
  </si>
  <si>
    <t>Lebanon</t>
  </si>
  <si>
    <t>Sri Lanka</t>
  </si>
  <si>
    <t>Liberia</t>
  </si>
  <si>
    <t>Lithuania</t>
  </si>
  <si>
    <t>Luxembourg</t>
  </si>
  <si>
    <t>Latvia</t>
  </si>
  <si>
    <t>Libya</t>
  </si>
  <si>
    <t>Morocco</t>
  </si>
  <si>
    <t>Mali</t>
  </si>
  <si>
    <t>Macao</t>
  </si>
  <si>
    <t>Malta</t>
  </si>
  <si>
    <t>Mauritius</t>
  </si>
  <si>
    <t>Largest increases</t>
  </si>
  <si>
    <t>Cayman Islands</t>
  </si>
  <si>
    <t>Germany</t>
  </si>
  <si>
    <t>Singapore</t>
  </si>
  <si>
    <t>Spain</t>
  </si>
  <si>
    <t>Hong Kong</t>
  </si>
  <si>
    <t>Taiwan</t>
  </si>
  <si>
    <t>Ireland</t>
  </si>
  <si>
    <t>Bermuda</t>
  </si>
  <si>
    <t>Brazil</t>
  </si>
  <si>
    <t>France</t>
  </si>
  <si>
    <t>Bahamas</t>
  </si>
  <si>
    <t>Thailand</t>
  </si>
  <si>
    <t>Largest decreases</t>
  </si>
  <si>
    <t>Italy</t>
  </si>
  <si>
    <t>India</t>
  </si>
  <si>
    <t>Netherlands</t>
  </si>
  <si>
    <t>Guernsey</t>
  </si>
  <si>
    <t>South Africa</t>
  </si>
  <si>
    <t>Japan</t>
  </si>
  <si>
    <t>Jersey</t>
  </si>
  <si>
    <t>Jamaica</t>
  </si>
  <si>
    <t>Liechtenstein</t>
  </si>
  <si>
    <t>Gibraltar</t>
  </si>
  <si>
    <t>Poland</t>
  </si>
  <si>
    <t>Developed Europe</t>
  </si>
  <si>
    <t>Local claims</t>
  </si>
  <si>
    <t>Other Developed</t>
  </si>
  <si>
    <t>Total Developing</t>
  </si>
  <si>
    <t>KZ</t>
  </si>
  <si>
    <t>KR</t>
  </si>
  <si>
    <t>MY</t>
  </si>
  <si>
    <t>NP</t>
  </si>
  <si>
    <t>PK</t>
  </si>
  <si>
    <t>PH</t>
  </si>
  <si>
    <t>LK</t>
  </si>
  <si>
    <t>TW</t>
  </si>
  <si>
    <t>TH</t>
  </si>
  <si>
    <t>ET</t>
  </si>
  <si>
    <t>GH</t>
  </si>
  <si>
    <t>IR</t>
  </si>
  <si>
    <t>IQ</t>
  </si>
  <si>
    <t>IL</t>
  </si>
  <si>
    <t>CI</t>
  </si>
  <si>
    <t>JO</t>
  </si>
  <si>
    <t>KE</t>
  </si>
  <si>
    <t>KW</t>
  </si>
  <si>
    <t>LR</t>
  </si>
  <si>
    <t>LY</t>
  </si>
  <si>
    <t>MW</t>
  </si>
  <si>
    <t>ML</t>
  </si>
  <si>
    <t>MA</t>
  </si>
  <si>
    <t>MZ</t>
  </si>
  <si>
    <t>NG</t>
  </si>
  <si>
    <t>OM</t>
  </si>
  <si>
    <t>PS</t>
  </si>
  <si>
    <t>QA</t>
  </si>
  <si>
    <t>SA</t>
  </si>
  <si>
    <t>SC</t>
  </si>
  <si>
    <t>ZA</t>
  </si>
  <si>
    <t>SD</t>
  </si>
  <si>
    <t>SY</t>
  </si>
  <si>
    <t>TZ</t>
  </si>
  <si>
    <t>TN</t>
  </si>
  <si>
    <t>UG</t>
  </si>
  <si>
    <t>AE</t>
  </si>
  <si>
    <t>YE</t>
  </si>
  <si>
    <t>ZM</t>
  </si>
  <si>
    <t>ZW</t>
  </si>
  <si>
    <t>4W</t>
  </si>
  <si>
    <t>CM</t>
  </si>
  <si>
    <t>EG</t>
  </si>
  <si>
    <t>AF</t>
  </si>
  <si>
    <t>BD</t>
  </si>
  <si>
    <t>1W</t>
  </si>
  <si>
    <t>United Arab Emirates</t>
  </si>
  <si>
    <t>West Indies UK</t>
  </si>
  <si>
    <t xml:space="preserve">Isle of Man </t>
  </si>
  <si>
    <t xml:space="preserve">Vietnam, Socialist Republic of </t>
  </si>
  <si>
    <t>Turks &amp; Caicos Islands</t>
  </si>
  <si>
    <t xml:space="preserve">Yemen, The Republic of </t>
  </si>
  <si>
    <t>Trinidad &amp; Tobago</t>
  </si>
  <si>
    <t xml:space="preserve">Dominican Republic  </t>
  </si>
  <si>
    <t>Latin America &amp; Caribbean</t>
  </si>
  <si>
    <t>Africa &amp; Middle East</t>
  </si>
  <si>
    <t>Asia &amp; Pacific</t>
  </si>
  <si>
    <t>Offshore centres</t>
  </si>
  <si>
    <t>DZ</t>
  </si>
  <si>
    <t>AO</t>
  </si>
  <si>
    <t>BW</t>
  </si>
  <si>
    <t>AM</t>
  </si>
  <si>
    <t>AZ</t>
  </si>
  <si>
    <t>BN</t>
  </si>
  <si>
    <t>KH</t>
  </si>
  <si>
    <t>RS</t>
  </si>
  <si>
    <t xml:space="preserve">Korea, Republic of </t>
  </si>
  <si>
    <t xml:space="preserve">China,  People's Republic of  </t>
  </si>
  <si>
    <t xml:space="preserve">British Overseas Territories </t>
  </si>
  <si>
    <t xml:space="preserve">Palestinian Autonomy  </t>
  </si>
  <si>
    <t xml:space="preserve">Bosnia-Herzegovina  </t>
  </si>
  <si>
    <t>LATEST PERIOD</t>
  </si>
  <si>
    <t>Table C / C4.2</t>
  </si>
  <si>
    <t>Last updated:</t>
  </si>
  <si>
    <t>US$ millions</t>
  </si>
  <si>
    <t>Amounts Outstanding as at end:</t>
  </si>
  <si>
    <t>Key:</t>
  </si>
  <si>
    <t>Any negative figure</t>
  </si>
  <si>
    <t xml:space="preserve">Other credit </t>
  </si>
  <si>
    <t xml:space="preserve">Immediate </t>
  </si>
  <si>
    <t>+</t>
  </si>
  <si>
    <t xml:space="preserve">Net risk </t>
  </si>
  <si>
    <t>=</t>
  </si>
  <si>
    <t>Ultimate</t>
  </si>
  <si>
    <t>of which by sector:</t>
  </si>
  <si>
    <t>commitments</t>
  </si>
  <si>
    <t>borrower</t>
  </si>
  <si>
    <t>transfers</t>
  </si>
  <si>
    <t>risk basis</t>
  </si>
  <si>
    <t>cross-</t>
  </si>
  <si>
    <t>local</t>
  </si>
  <si>
    <t>basis</t>
  </si>
  <si>
    <t>Developed countries</t>
  </si>
  <si>
    <t>RC5K</t>
  </si>
  <si>
    <t>Other developed</t>
  </si>
  <si>
    <t>Total developed countries</t>
  </si>
  <si>
    <t>RC1N</t>
  </si>
  <si>
    <t>RC3C</t>
  </si>
  <si>
    <t>Africa and Middle East</t>
  </si>
  <si>
    <t>RC4W</t>
  </si>
  <si>
    <t>Asia and Pacific</t>
  </si>
  <si>
    <t>RC4Y</t>
  </si>
  <si>
    <t>Latin America and Caribbean</t>
  </si>
  <si>
    <t>RC4U</t>
  </si>
  <si>
    <t>Total developing countries</t>
  </si>
  <si>
    <t>Notes to table</t>
  </si>
  <si>
    <t>Explanatory notes</t>
  </si>
  <si>
    <r>
      <t>International organisations</t>
    </r>
    <r>
      <rPr>
        <sz val="7"/>
        <rFont val="Arial"/>
        <family val="2"/>
      </rPr>
      <t/>
    </r>
  </si>
  <si>
    <t>CQUL$C1UKNRTAIBTFC</t>
  </si>
  <si>
    <t>CQUL$C1UKNRTANRTFC</t>
  </si>
  <si>
    <t>CQUL$C1UKNRTAURTFC</t>
  </si>
  <si>
    <t>CQUL$C1UKNKTAURTFC</t>
  </si>
  <si>
    <t>CW</t>
  </si>
  <si>
    <t>Curacao</t>
  </si>
  <si>
    <t>Copyright guidance and the related UK Open Government Licence can be viewed here: www.bankofengland.co.uk/Pages/disclaimer.aspx</t>
  </si>
  <si>
    <t>Diff</t>
  </si>
  <si>
    <t>China</t>
  </si>
  <si>
    <t>PREVIEW - BANK CONFIDENTIAL - MARKET SENSITIVE</t>
  </si>
  <si>
    <t>ISO Code</t>
  </si>
  <si>
    <t>AW</t>
  </si>
  <si>
    <t>BF</t>
  </si>
  <si>
    <t>BI</t>
  </si>
  <si>
    <t>BJ</t>
  </si>
  <si>
    <t>BT</t>
  </si>
  <si>
    <t>BY</t>
  </si>
  <si>
    <t>CD</t>
  </si>
  <si>
    <t>CF</t>
  </si>
  <si>
    <t>CG</t>
  </si>
  <si>
    <t>CV</t>
  </si>
  <si>
    <t>DJ</t>
  </si>
  <si>
    <t>DM</t>
  </si>
  <si>
    <t>EA</t>
  </si>
  <si>
    <t>FA</t>
  </si>
  <si>
    <t>FJ</t>
  </si>
  <si>
    <t>FK</t>
  </si>
  <si>
    <t>FM</t>
  </si>
  <si>
    <t>GA</t>
  </si>
  <si>
    <t>GD</t>
  </si>
  <si>
    <t>GE</t>
  </si>
  <si>
    <t>GL</t>
  </si>
  <si>
    <t>GM</t>
  </si>
  <si>
    <t>GN</t>
  </si>
  <si>
    <t>GQ</t>
  </si>
  <si>
    <t>GW</t>
  </si>
  <si>
    <t>GY</t>
  </si>
  <si>
    <t>HT</t>
  </si>
  <si>
    <t>KG</t>
  </si>
  <si>
    <t>KM</t>
  </si>
  <si>
    <t>KP</t>
  </si>
  <si>
    <t>LA</t>
  </si>
  <si>
    <t>LC</t>
  </si>
  <si>
    <t>LS</t>
  </si>
  <si>
    <t>MD</t>
  </si>
  <si>
    <t>ME</t>
  </si>
  <si>
    <t>MG</t>
  </si>
  <si>
    <t>MH</t>
  </si>
  <si>
    <t>MK</t>
  </si>
  <si>
    <t>MM</t>
  </si>
  <si>
    <t>MN</t>
  </si>
  <si>
    <t>MR</t>
  </si>
  <si>
    <t>MV</t>
  </si>
  <si>
    <t>NA</t>
  </si>
  <si>
    <t>NC</t>
  </si>
  <si>
    <t>NE</t>
  </si>
  <si>
    <t>NI</t>
  </si>
  <si>
    <t>NR</t>
  </si>
  <si>
    <t>PF</t>
  </si>
  <si>
    <t>PG</t>
  </si>
  <si>
    <t>PU</t>
  </si>
  <si>
    <t>PW</t>
  </si>
  <si>
    <t>RW</t>
  </si>
  <si>
    <t>SB</t>
  </si>
  <si>
    <t>SH</t>
  </si>
  <si>
    <t>SL</t>
  </si>
  <si>
    <t>SM</t>
  </si>
  <si>
    <t>SN</t>
  </si>
  <si>
    <t>SO</t>
  </si>
  <si>
    <t>SR</t>
  </si>
  <si>
    <t>ST</t>
  </si>
  <si>
    <t>SZ</t>
  </si>
  <si>
    <t>TD</t>
  </si>
  <si>
    <t>TG</t>
  </si>
  <si>
    <t>TJ</t>
  </si>
  <si>
    <t>TL</t>
  </si>
  <si>
    <t>TO</t>
  </si>
  <si>
    <t>TV</t>
  </si>
  <si>
    <t>VC</t>
  </si>
  <si>
    <t>VU</t>
  </si>
  <si>
    <t>WF</t>
  </si>
  <si>
    <t>WH</t>
  </si>
  <si>
    <t>WS</t>
  </si>
  <si>
    <t>UK</t>
  </si>
  <si>
    <t>KI</t>
  </si>
  <si>
    <t>Offshore Centre</t>
  </si>
  <si>
    <t>Developing Countries</t>
  </si>
  <si>
    <t>Other Offshore Centres</t>
  </si>
  <si>
    <t>Other Developed European Countries</t>
  </si>
  <si>
    <t>South Korea</t>
  </si>
  <si>
    <t>Turks And Caicos Islands</t>
  </si>
  <si>
    <t>Trinidad And Tobago</t>
  </si>
  <si>
    <t>Vietnam, Socialist Republic Of</t>
  </si>
  <si>
    <t>Yemen, The Republic Of</t>
  </si>
  <si>
    <t>British Overseas Territories</t>
  </si>
  <si>
    <t>Other Developing European Countries</t>
  </si>
  <si>
    <t>Other Developing African and Middle Eastern Countries</t>
  </si>
  <si>
    <t>Other Developing Asian and Pacific Countries</t>
  </si>
  <si>
    <t>Other Developing Latin American and Caribbean Countries</t>
  </si>
  <si>
    <t xml:space="preserve">Total </t>
  </si>
  <si>
    <t>Checking table</t>
  </si>
  <si>
    <t>Difference</t>
  </si>
  <si>
    <t>of which by origin of claims:</t>
  </si>
  <si>
    <t>of which by other sectors</t>
  </si>
  <si>
    <t>Deposit-taking corporations</t>
  </si>
  <si>
    <t>Public sector</t>
  </si>
  <si>
    <t>Other sectors</t>
  </si>
  <si>
    <t>Other financial corporations</t>
  </si>
  <si>
    <t>Non-financial corporations</t>
  </si>
  <si>
    <t>Households</t>
  </si>
  <si>
    <t>Unallocated</t>
  </si>
  <si>
    <t>B2OF</t>
  </si>
  <si>
    <t>B2NF</t>
  </si>
  <si>
    <t>B2HH</t>
  </si>
  <si>
    <t>B2UN</t>
  </si>
  <si>
    <t>CQUL$C1UKOFTAURTFC</t>
  </si>
  <si>
    <t>CQUL$C1UKNFTAURTFC</t>
  </si>
  <si>
    <t>CQUL$C1UKHHTAURTFC</t>
  </si>
  <si>
    <t>CQUL$C1UKUNTAURTFC</t>
  </si>
  <si>
    <t>Serbia and Montenegro</t>
  </si>
  <si>
    <t xml:space="preserve">Developing </t>
  </si>
  <si>
    <t>International organisations</t>
  </si>
  <si>
    <t>External claims on:</t>
  </si>
  <si>
    <t>Table C4.2</t>
  </si>
  <si>
    <t>Consolidated claims and unused commitments of UK-owned monetary financial institutions (excluding central bank) and their branches and subsidiaries worldwide</t>
  </si>
  <si>
    <t>Amounts outstanding at</t>
  </si>
  <si>
    <t>Total claims</t>
  </si>
  <si>
    <t xml:space="preserve">of which by origin of claim:   </t>
  </si>
  <si>
    <t>Cross-border</t>
  </si>
  <si>
    <t>Deposit-taking</t>
  </si>
  <si>
    <t>of which by other sectors:</t>
  </si>
  <si>
    <t>corporations</t>
  </si>
  <si>
    <t xml:space="preserve">Other financial </t>
  </si>
  <si>
    <t xml:space="preserve">Non-financial </t>
  </si>
  <si>
    <t>5KUK</t>
  </si>
  <si>
    <t>5RUK</t>
  </si>
  <si>
    <t>Total Developed</t>
  </si>
  <si>
    <t>Total Offshore Centres</t>
  </si>
  <si>
    <t>Total Developing countries</t>
  </si>
  <si>
    <t>3PUK</t>
  </si>
  <si>
    <t>Total Foreign Claims (excl. UK)</t>
  </si>
  <si>
    <t>Supplementary data vis-à-vis UK residents</t>
  </si>
  <si>
    <t>United Kingdom</t>
  </si>
  <si>
    <t>5J</t>
  </si>
  <si>
    <t>Total Worldwide Claims (incl. UK)</t>
  </si>
  <si>
    <t>Korea, Republic of</t>
  </si>
  <si>
    <t>Vietnam, Socialist Republic of</t>
  </si>
  <si>
    <t>Yemen, The Republic of</t>
  </si>
  <si>
    <t>MARS</t>
  </si>
  <si>
    <t>Marshall Islands</t>
  </si>
  <si>
    <t>GRND</t>
  </si>
  <si>
    <t>Greenland</t>
  </si>
  <si>
    <t>Table C3.2</t>
  </si>
  <si>
    <t>Last updated:  04 December 2015</t>
  </si>
  <si>
    <t>External business of monetary financial institutions operating in the UK</t>
  </si>
  <si>
    <t>Amounts outstanding of liabilities</t>
  </si>
  <si>
    <t>Q3</t>
  </si>
  <si>
    <t>Q4</t>
  </si>
  <si>
    <t>Q1</t>
  </si>
  <si>
    <t>Q2</t>
  </si>
  <si>
    <t>B254AD</t>
  </si>
  <si>
    <t>B254AT</t>
  </si>
  <si>
    <t xml:space="preserve">Belgium </t>
  </si>
  <si>
    <t>B254BE</t>
  </si>
  <si>
    <t>B254CY</t>
  </si>
  <si>
    <t>B254DK</t>
  </si>
  <si>
    <t>B254EE</t>
  </si>
  <si>
    <t xml:space="preserve">Finland </t>
  </si>
  <si>
    <t>B254FI</t>
  </si>
  <si>
    <t>B254FR</t>
  </si>
  <si>
    <t>B254DE</t>
  </si>
  <si>
    <t>B254GR</t>
  </si>
  <si>
    <t>B254GL</t>
  </si>
  <si>
    <t>#</t>
  </si>
  <si>
    <t>B254IS</t>
  </si>
  <si>
    <t xml:space="preserve">Ireland </t>
  </si>
  <si>
    <t>B254IE</t>
  </si>
  <si>
    <t>B254IT</t>
  </si>
  <si>
    <t>B254LV</t>
  </si>
  <si>
    <t>B254LI</t>
  </si>
  <si>
    <t>B254LT</t>
  </si>
  <si>
    <t xml:space="preserve">Luxembourg </t>
  </si>
  <si>
    <t>B254LU</t>
  </si>
  <si>
    <t>B254MT</t>
  </si>
  <si>
    <t>B254NL</t>
  </si>
  <si>
    <t>B254NO</t>
  </si>
  <si>
    <t>B254PT</t>
  </si>
  <si>
    <t>B254SK</t>
  </si>
  <si>
    <t>B254SI</t>
  </si>
  <si>
    <t>B254ES</t>
  </si>
  <si>
    <t>B254SE</t>
  </si>
  <si>
    <t xml:space="preserve">Switzerland </t>
  </si>
  <si>
    <t>B254CH</t>
  </si>
  <si>
    <t>B254VA</t>
  </si>
  <si>
    <t>B254R1</t>
  </si>
  <si>
    <t>B2545K</t>
  </si>
  <si>
    <t>B254AU</t>
  </si>
  <si>
    <t>B254CA</t>
  </si>
  <si>
    <t>B254JP</t>
  </si>
  <si>
    <t>B254NZ</t>
  </si>
  <si>
    <t>B254US</t>
  </si>
  <si>
    <t>B2545R</t>
  </si>
  <si>
    <t>Aruba</t>
  </si>
  <si>
    <t>B254AW</t>
  </si>
  <si>
    <t>B254BS</t>
  </si>
  <si>
    <t>B254BH</t>
  </si>
  <si>
    <t>B254BB</t>
  </si>
  <si>
    <t>B254BM</t>
  </si>
  <si>
    <t>B254KY</t>
  </si>
  <si>
    <t>B254CW</t>
  </si>
  <si>
    <t>B254GI</t>
  </si>
  <si>
    <t>B254GG</t>
  </si>
  <si>
    <t>B254HK</t>
  </si>
  <si>
    <t>B254IM</t>
  </si>
  <si>
    <t>B254JE</t>
  </si>
  <si>
    <t>B254LB</t>
  </si>
  <si>
    <t>B254MO</t>
  </si>
  <si>
    <t>B254MU</t>
  </si>
  <si>
    <t>B254PA</t>
  </si>
  <si>
    <t>Samoa</t>
  </si>
  <si>
    <t>B254WS</t>
  </si>
  <si>
    <t>B254SG</t>
  </si>
  <si>
    <t>Sint Maarten</t>
  </si>
  <si>
    <t>B254SX</t>
  </si>
  <si>
    <t>Vanuatu</t>
  </si>
  <si>
    <t>B254VU</t>
  </si>
  <si>
    <t>B2541Z</t>
  </si>
  <si>
    <t>B254R2</t>
  </si>
  <si>
    <t>-</t>
  </si>
  <si>
    <t>B2541N</t>
  </si>
  <si>
    <t>Developing countries</t>
  </si>
  <si>
    <t>B254AL</t>
  </si>
  <si>
    <t>Belarus</t>
  </si>
  <si>
    <t>B254BY</t>
  </si>
  <si>
    <t>B254BA</t>
  </si>
  <si>
    <t>B254BG</t>
  </si>
  <si>
    <t>B254HR</t>
  </si>
  <si>
    <t>B254CZ</t>
  </si>
  <si>
    <t>B254HU</t>
  </si>
  <si>
    <t>Macedonia</t>
  </si>
  <si>
    <t>B254MK</t>
  </si>
  <si>
    <t>Moldova</t>
  </si>
  <si>
    <t>B254MD</t>
  </si>
  <si>
    <t>Montenegro</t>
  </si>
  <si>
    <t>B254ME</t>
  </si>
  <si>
    <t>B254PL</t>
  </si>
  <si>
    <t>B254RO</t>
  </si>
  <si>
    <t>B254RU</t>
  </si>
  <si>
    <t>B254RS</t>
  </si>
  <si>
    <t>B254TR</t>
  </si>
  <si>
    <t>B254UA</t>
  </si>
  <si>
    <t>B254R3</t>
  </si>
  <si>
    <t>B2543C</t>
  </si>
  <si>
    <t>B254DZ</t>
  </si>
  <si>
    <t>B254AO</t>
  </si>
  <si>
    <t>B254BW</t>
  </si>
  <si>
    <t>Burkina Faso</t>
  </si>
  <si>
    <t>B254BF</t>
  </si>
  <si>
    <t>Burundi</t>
  </si>
  <si>
    <t>B254BI</t>
  </si>
  <si>
    <t>B254CM</t>
  </si>
  <si>
    <t>Cape Verde</t>
  </si>
  <si>
    <t>B254CV</t>
  </si>
  <si>
    <t>Chad</t>
  </si>
  <si>
    <t>B254TD</t>
  </si>
  <si>
    <t>Congo</t>
  </si>
  <si>
    <t>B254CG</t>
  </si>
  <si>
    <t>Congo, Democratic Rep</t>
  </si>
  <si>
    <t>B254CD</t>
  </si>
  <si>
    <t>Djibouti</t>
  </si>
  <si>
    <t>B254DJ</t>
  </si>
  <si>
    <t>B254EG</t>
  </si>
  <si>
    <t>Equatorial Guinea</t>
  </si>
  <si>
    <t>B254GQ</t>
  </si>
  <si>
    <t>B254ET</t>
  </si>
  <si>
    <t>Gabon</t>
  </si>
  <si>
    <t>B254GA</t>
  </si>
  <si>
    <t>Gambia</t>
  </si>
  <si>
    <t>B254GM</t>
  </si>
  <si>
    <t>B254GH</t>
  </si>
  <si>
    <t>Guinea</t>
  </si>
  <si>
    <t>B254GN</t>
  </si>
  <si>
    <t>B254IR</t>
  </si>
  <si>
    <t>B254IQ</t>
  </si>
  <si>
    <t>B254IL</t>
  </si>
  <si>
    <t>B254CI</t>
  </si>
  <si>
    <t>B254JO</t>
  </si>
  <si>
    <t>B254KE</t>
  </si>
  <si>
    <t>B254KW</t>
  </si>
  <si>
    <t>Lesotho</t>
  </si>
  <si>
    <t>B254LS</t>
  </si>
  <si>
    <t>B254LR</t>
  </si>
  <si>
    <t>B254LY</t>
  </si>
  <si>
    <t>Madagascar</t>
  </si>
  <si>
    <t>B254MG</t>
  </si>
  <si>
    <t>B254MW</t>
  </si>
  <si>
    <t>B254ML</t>
  </si>
  <si>
    <t>Mauritania</t>
  </si>
  <si>
    <t>B254MR</t>
  </si>
  <si>
    <t>B254MA</t>
  </si>
  <si>
    <t>B254MZ</t>
  </si>
  <si>
    <t>Namibia</t>
  </si>
  <si>
    <t>B254NA</t>
  </si>
  <si>
    <t>B254NG</t>
  </si>
  <si>
    <t>B254OM</t>
  </si>
  <si>
    <t>B254PS</t>
  </si>
  <si>
    <t>B254QA</t>
  </si>
  <si>
    <t>Rwanda</t>
  </si>
  <si>
    <t>B254RW</t>
  </si>
  <si>
    <t>Saint Helena</t>
  </si>
  <si>
    <t>B254SH</t>
  </si>
  <si>
    <t>Sao Tome and Principe</t>
  </si>
  <si>
    <t>B254ST</t>
  </si>
  <si>
    <t>B254SA</t>
  </si>
  <si>
    <t>Senegal</t>
  </si>
  <si>
    <t>B254SN</t>
  </si>
  <si>
    <t>B254SC</t>
  </si>
  <si>
    <t>Sierra Leone</t>
  </si>
  <si>
    <t>B254SL</t>
  </si>
  <si>
    <t>B254ZA</t>
  </si>
  <si>
    <t>B254SD</t>
  </si>
  <si>
    <t>Swaziland</t>
  </si>
  <si>
    <t>B254SZ</t>
  </si>
  <si>
    <t>B254SY</t>
  </si>
  <si>
    <t>B254TZ</t>
  </si>
  <si>
    <t>Togo</t>
  </si>
  <si>
    <t>B254TG</t>
  </si>
  <si>
    <t>B254TN</t>
  </si>
  <si>
    <t>B254UG</t>
  </si>
  <si>
    <t>B254AE</t>
  </si>
  <si>
    <t>B254YE</t>
  </si>
  <si>
    <t>B254ZM</t>
  </si>
  <si>
    <t>B254ZW</t>
  </si>
  <si>
    <t>B254R5</t>
  </si>
  <si>
    <t>B2544W</t>
  </si>
  <si>
    <t>B254AF</t>
  </si>
  <si>
    <t>B254AM</t>
  </si>
  <si>
    <t>B254AZ</t>
  </si>
  <si>
    <t>B254BD</t>
  </si>
  <si>
    <t>B2541W</t>
  </si>
  <si>
    <t>B254BN</t>
  </si>
  <si>
    <t>B254KH</t>
  </si>
  <si>
    <t>China,  People's Republic</t>
  </si>
  <si>
    <t>B254CN</t>
  </si>
  <si>
    <t>East Timor</t>
  </si>
  <si>
    <t>B254TL</t>
  </si>
  <si>
    <t>Fiji</t>
  </si>
  <si>
    <t>B254FJ</t>
  </si>
  <si>
    <t>Georgia</t>
  </si>
  <si>
    <t>B254GE</t>
  </si>
  <si>
    <t>B254IN</t>
  </si>
  <si>
    <t>B254ID</t>
  </si>
  <si>
    <t>B254KZ</t>
  </si>
  <si>
    <t>B254KR</t>
  </si>
  <si>
    <t>Kyrgyzstan</t>
  </si>
  <si>
    <t>B254KG</t>
  </si>
  <si>
    <t>Lao People's Democratic Rep</t>
  </si>
  <si>
    <t>B254LA</t>
  </si>
  <si>
    <t>B254MY</t>
  </si>
  <si>
    <t>Maldives</t>
  </si>
  <si>
    <t>B254MV</t>
  </si>
  <si>
    <t>B254MH</t>
  </si>
  <si>
    <t>Mongolia</t>
  </si>
  <si>
    <t>B254MN</t>
  </si>
  <si>
    <t>B254NP</t>
  </si>
  <si>
    <t>B254PK</t>
  </si>
  <si>
    <t>Papua New Guinea</t>
  </si>
  <si>
    <t>B254PG</t>
  </si>
  <si>
    <t>B254PH</t>
  </si>
  <si>
    <t>Solomon Islands</t>
  </si>
  <si>
    <t>B254SB</t>
  </si>
  <si>
    <t>B254LK</t>
  </si>
  <si>
    <t>B254TW</t>
  </si>
  <si>
    <t>B254TH</t>
  </si>
  <si>
    <t>B254TM</t>
  </si>
  <si>
    <t>US Trust Territories in the Pacific</t>
  </si>
  <si>
    <t>B254PU</t>
  </si>
  <si>
    <t>B254UZ</t>
  </si>
  <si>
    <t>B254VN</t>
  </si>
  <si>
    <t>B254R6</t>
  </si>
  <si>
    <t>B2544Y</t>
  </si>
  <si>
    <t>B254AR</t>
  </si>
  <si>
    <t>B254BZ</t>
  </si>
  <si>
    <t>B254BO</t>
  </si>
  <si>
    <t>B254BR</t>
  </si>
  <si>
    <t>B254CL</t>
  </si>
  <si>
    <t>B254CO</t>
  </si>
  <si>
    <t>B254CR</t>
  </si>
  <si>
    <t>B254CU</t>
  </si>
  <si>
    <t>Dominica</t>
  </si>
  <si>
    <t>B254DM</t>
  </si>
  <si>
    <t>B254DO</t>
  </si>
  <si>
    <t>B254EC</t>
  </si>
  <si>
    <t>B254SV</t>
  </si>
  <si>
    <t>Falkland Islands</t>
  </si>
  <si>
    <t>B254FK</t>
  </si>
  <si>
    <t>Grenada</t>
  </si>
  <si>
    <t>B254GD</t>
  </si>
  <si>
    <t>B254GT</t>
  </si>
  <si>
    <t>Guyana</t>
  </si>
  <si>
    <t>B254GY</t>
  </si>
  <si>
    <t>B254HN</t>
  </si>
  <si>
    <t>B254JM</t>
  </si>
  <si>
    <t>B254MX</t>
  </si>
  <si>
    <t>B254PY</t>
  </si>
  <si>
    <t>B254PE</t>
  </si>
  <si>
    <t>Saint Lucia</t>
  </si>
  <si>
    <t>B254LC</t>
  </si>
  <si>
    <t>Saint Vincent and The Grenadines</t>
  </si>
  <si>
    <t>B254VC</t>
  </si>
  <si>
    <t>Suriname</t>
  </si>
  <si>
    <t>B254SR</t>
  </si>
  <si>
    <t>B254TT</t>
  </si>
  <si>
    <t>B254TC</t>
  </si>
  <si>
    <t>B254UY</t>
  </si>
  <si>
    <t>B254VE</t>
  </si>
  <si>
    <t>B254R4</t>
  </si>
  <si>
    <t>B2544U</t>
  </si>
  <si>
    <t>B2544T</t>
  </si>
  <si>
    <t>B2541C</t>
  </si>
  <si>
    <t>B2545M</t>
  </si>
  <si>
    <t>International issues of securities</t>
  </si>
  <si>
    <t>B292</t>
  </si>
  <si>
    <t xml:space="preserve">Grand total </t>
  </si>
  <si>
    <t>B293</t>
  </si>
  <si>
    <t>2014</t>
  </si>
  <si>
    <t>2015</t>
  </si>
  <si>
    <t/>
  </si>
  <si>
    <t>Country Code</t>
  </si>
  <si>
    <t>Country Name</t>
  </si>
  <si>
    <t>Currency Code</t>
  </si>
  <si>
    <t>Start Date</t>
  </si>
  <si>
    <t>End Date</t>
  </si>
  <si>
    <t>Nationality</t>
  </si>
  <si>
    <t>ISO</t>
  </si>
  <si>
    <t>Active</t>
  </si>
  <si>
    <t>WORL</t>
  </si>
  <si>
    <t>1 WORLD</t>
  </si>
  <si>
    <t>Yes</t>
  </si>
  <si>
    <t>ONTO</t>
  </si>
  <si>
    <t>3 INTERNATIONAL ORGANISATIONS - OTHER</t>
  </si>
  <si>
    <t>OO</t>
  </si>
  <si>
    <t>UNAL</t>
  </si>
  <si>
    <t>4 UNALLOCATED</t>
  </si>
  <si>
    <t>U9</t>
  </si>
  <si>
    <t>ABUD</t>
  </si>
  <si>
    <t>ABU DHABI</t>
  </si>
  <si>
    <t>AI</t>
  </si>
  <si>
    <t>AFGH</t>
  </si>
  <si>
    <t>AFGHANISTAN</t>
  </si>
  <si>
    <t>ALBA</t>
  </si>
  <si>
    <t>ALBANIA</t>
  </si>
  <si>
    <t>ALGE</t>
  </si>
  <si>
    <t>ALGERIA</t>
  </si>
  <si>
    <t>ANDO</t>
  </si>
  <si>
    <t>ANDORRA</t>
  </si>
  <si>
    <t>ANGO</t>
  </si>
  <si>
    <t>ANGOLA</t>
  </si>
  <si>
    <t>ANGU</t>
  </si>
  <si>
    <t>ANGUILLA</t>
  </si>
  <si>
    <t>AG</t>
  </si>
  <si>
    <t>ANTI</t>
  </si>
  <si>
    <t>ANTIGUA</t>
  </si>
  <si>
    <t>AA</t>
  </si>
  <si>
    <t>ARGE</t>
  </si>
  <si>
    <t>ARGENTINA</t>
  </si>
  <si>
    <t>ARME</t>
  </si>
  <si>
    <t>ARMENIA</t>
  </si>
  <si>
    <t>ARUB</t>
  </si>
  <si>
    <t>ARUBA</t>
  </si>
  <si>
    <t>AUSL</t>
  </si>
  <si>
    <t>AUSTRALIA</t>
  </si>
  <si>
    <t>AUSR</t>
  </si>
  <si>
    <t>AUSTRIA</t>
  </si>
  <si>
    <t>AZER</t>
  </si>
  <si>
    <t>AZERBAIJAN</t>
  </si>
  <si>
    <t>BAHA</t>
  </si>
  <si>
    <t>BAHAMAS</t>
  </si>
  <si>
    <t>BAHR</t>
  </si>
  <si>
    <t>BAHRAIN</t>
  </si>
  <si>
    <t>BANG</t>
  </si>
  <si>
    <t>BANGLADESH</t>
  </si>
  <si>
    <t>BARB</t>
  </si>
  <si>
    <t>BARBADOS</t>
  </si>
  <si>
    <t>BELA</t>
  </si>
  <si>
    <t>BELARUS</t>
  </si>
  <si>
    <t>BELG</t>
  </si>
  <si>
    <t>BELGIUM</t>
  </si>
  <si>
    <t>BELI</t>
  </si>
  <si>
    <t>BELIZE</t>
  </si>
  <si>
    <t>DAHO</t>
  </si>
  <si>
    <t>BENIN</t>
  </si>
  <si>
    <t>BERM</t>
  </si>
  <si>
    <t>BERMUDA</t>
  </si>
  <si>
    <t>BHUT</t>
  </si>
  <si>
    <t>BHUTAN</t>
  </si>
  <si>
    <t>BOLI</t>
  </si>
  <si>
    <t>BOLIVIA</t>
  </si>
  <si>
    <t>BONS</t>
  </si>
  <si>
    <t>BONAIRE ST EUSTATIUS AND SABA</t>
  </si>
  <si>
    <t>BU</t>
  </si>
  <si>
    <t>BOHE</t>
  </si>
  <si>
    <t>BOSNIA-HERZEGOVINA</t>
  </si>
  <si>
    <t>BOTS</t>
  </si>
  <si>
    <t>BOTSWANA</t>
  </si>
  <si>
    <t>BRAZ</t>
  </si>
  <si>
    <t>BRAZIL</t>
  </si>
  <si>
    <t>BRAT</t>
  </si>
  <si>
    <t>BRITISH ANTARCTIC TERRITORY</t>
  </si>
  <si>
    <t>BQ</t>
  </si>
  <si>
    <t>BIOT</t>
  </si>
  <si>
    <t>BRITISH INDIAN OCEAN TERRITORY</t>
  </si>
  <si>
    <t>BC</t>
  </si>
  <si>
    <t>BRVI</t>
  </si>
  <si>
    <t>BRITISH VIRGIN ISLANDS</t>
  </si>
  <si>
    <t>BV</t>
  </si>
  <si>
    <t>BRUN</t>
  </si>
  <si>
    <t>BRUNEI</t>
  </si>
  <si>
    <t>BULG</t>
  </si>
  <si>
    <t>BULGARIA</t>
  </si>
  <si>
    <t>UVOL</t>
  </si>
  <si>
    <t>BURKINA FASO</t>
  </si>
  <si>
    <t>BURU</t>
  </si>
  <si>
    <t>BURUNDI</t>
  </si>
  <si>
    <t>CAPR</t>
  </si>
  <si>
    <t>CAD CAPITAL REQUIRED</t>
  </si>
  <si>
    <t>XE</t>
  </si>
  <si>
    <t>NONM</t>
  </si>
  <si>
    <t>CAD NON MATERIAL COUNTRIES</t>
  </si>
  <si>
    <t>XF</t>
  </si>
  <si>
    <t>PALA</t>
  </si>
  <si>
    <t>CAD PALADIUM</t>
  </si>
  <si>
    <t>XC</t>
  </si>
  <si>
    <t>PLAT</t>
  </si>
  <si>
    <t>CAD PLATINUM</t>
  </si>
  <si>
    <t>XB</t>
  </si>
  <si>
    <t>SILV</t>
  </si>
  <si>
    <t>CAD SILVER</t>
  </si>
  <si>
    <t>XA</t>
  </si>
  <si>
    <t>SILG</t>
  </si>
  <si>
    <t>CAD STERLING INDEX LINKED GILTS</t>
  </si>
  <si>
    <t>XG</t>
  </si>
  <si>
    <t>SUMG</t>
  </si>
  <si>
    <t>CAD SUM OF GROSS POSITION</t>
  </si>
  <si>
    <t>XD</t>
  </si>
  <si>
    <t>KHME</t>
  </si>
  <si>
    <t>CAMBODIA</t>
  </si>
  <si>
    <t>CAME</t>
  </si>
  <si>
    <t>CAMEROON</t>
  </si>
  <si>
    <t>CANA</t>
  </si>
  <si>
    <t>CANADA</t>
  </si>
  <si>
    <t>CANT</t>
  </si>
  <si>
    <t>CANTON AND ENDERBURY ISLANDS</t>
  </si>
  <si>
    <t>CT</t>
  </si>
  <si>
    <t>No</t>
  </si>
  <si>
    <t>CAPE</t>
  </si>
  <si>
    <t>CAPE VERDE</t>
  </si>
  <si>
    <t>CAYM</t>
  </si>
  <si>
    <t>CAYMAN ISLANDS</t>
  </si>
  <si>
    <t>CEAR</t>
  </si>
  <si>
    <t>CENTRAL AFRICAN REPUBLIC</t>
  </si>
  <si>
    <t>CHAD</t>
  </si>
  <si>
    <t>CHIL</t>
  </si>
  <si>
    <t>CHILE</t>
  </si>
  <si>
    <t>CHIN</t>
  </si>
  <si>
    <t>CHINA, PEOPLE'S REPUBLIC OF</t>
  </si>
  <si>
    <t>COLO</t>
  </si>
  <si>
    <t>COLOMBIA</t>
  </si>
  <si>
    <t>COMO</t>
  </si>
  <si>
    <t>COMOROS</t>
  </si>
  <si>
    <t>CONG</t>
  </si>
  <si>
    <t>CONGO</t>
  </si>
  <si>
    <t>CODR</t>
  </si>
  <si>
    <t>CONGO, DEMOCRATIC REPUBLIC OF</t>
  </si>
  <si>
    <t>COSR</t>
  </si>
  <si>
    <t>COSTA RICA</t>
  </si>
  <si>
    <t>CTOT</t>
  </si>
  <si>
    <t>COUNTRY TOTAL</t>
  </si>
  <si>
    <t>CROA</t>
  </si>
  <si>
    <t>CROATIA</t>
  </si>
  <si>
    <t>CUBA</t>
  </si>
  <si>
    <t>CURA</t>
  </si>
  <si>
    <t>CURACAO</t>
  </si>
  <si>
    <t>CYPR</t>
  </si>
  <si>
    <t>CYPRUS</t>
  </si>
  <si>
    <t>CZRP</t>
  </si>
  <si>
    <t>CZECH REPUBLIC</t>
  </si>
  <si>
    <t>DENM</t>
  </si>
  <si>
    <t>DENMARK</t>
  </si>
  <si>
    <t>AFIS</t>
  </si>
  <si>
    <t>DJIBOUTI</t>
  </si>
  <si>
    <t>DOMA</t>
  </si>
  <si>
    <t>DOMINICA</t>
  </si>
  <si>
    <t>DOMR</t>
  </si>
  <si>
    <t>DOMINICAN REPUBLIC</t>
  </si>
  <si>
    <t>DUBA</t>
  </si>
  <si>
    <t>DUBAI</t>
  </si>
  <si>
    <t>DU</t>
  </si>
  <si>
    <t>ZZZN</t>
  </si>
  <si>
    <t>DUMMY AREA</t>
  </si>
  <si>
    <t>ZN</t>
  </si>
  <si>
    <t>ZZZZ</t>
  </si>
  <si>
    <t>ZZ</t>
  </si>
  <si>
    <t>ZZZE</t>
  </si>
  <si>
    <t>ZE</t>
  </si>
  <si>
    <t>ZZZS</t>
  </si>
  <si>
    <t>ZS</t>
  </si>
  <si>
    <t>BCUR</t>
  </si>
  <si>
    <t>DUMMY ENTRY TO REPRESENT BASE CURRENCY</t>
  </si>
  <si>
    <t>EAST</t>
  </si>
  <si>
    <t>EAST TIMOR</t>
  </si>
  <si>
    <t>ECUA</t>
  </si>
  <si>
    <t>ECUADOR</t>
  </si>
  <si>
    <t>EGYP</t>
  </si>
  <si>
    <t>EGYPT</t>
  </si>
  <si>
    <t>ELSA</t>
  </si>
  <si>
    <t>EL SALVADOR</t>
  </si>
  <si>
    <t>EQUA</t>
  </si>
  <si>
    <t>EQUATORIAL GUINEA</t>
  </si>
  <si>
    <t>ERIT</t>
  </si>
  <si>
    <t>ERITREA</t>
  </si>
  <si>
    <t>ESTO</t>
  </si>
  <si>
    <t>ESTONIA</t>
  </si>
  <si>
    <t>ETHI</t>
  </si>
  <si>
    <t>ETHIOPIA</t>
  </si>
  <si>
    <t>ECUS</t>
  </si>
  <si>
    <t>EUROPEAN CURRENCY UNIT</t>
  </si>
  <si>
    <t>EU</t>
  </si>
  <si>
    <t>EURO</t>
  </si>
  <si>
    <t>EUROS</t>
  </si>
  <si>
    <t>ER</t>
  </si>
  <si>
    <t>FARO</t>
  </si>
  <si>
    <t>FAEROE ISLANDS</t>
  </si>
  <si>
    <t>FALK</t>
  </si>
  <si>
    <t>FALKLAND ISLANDS</t>
  </si>
  <si>
    <t>FIJI</t>
  </si>
  <si>
    <t>FINL</t>
  </si>
  <si>
    <t>FINLAND</t>
  </si>
  <si>
    <t>CZEC</t>
  </si>
  <si>
    <t>FORMER CZECHOSLOVAKIA</t>
  </si>
  <si>
    <t>C9</t>
  </si>
  <si>
    <t>USSR</t>
  </si>
  <si>
    <t>FORMER SOVIET UNION</t>
  </si>
  <si>
    <t>SU</t>
  </si>
  <si>
    <t>YUGO</t>
  </si>
  <si>
    <t>FORMER YUGOSLAVIA</t>
  </si>
  <si>
    <t>YU</t>
  </si>
  <si>
    <t>FRAN</t>
  </si>
  <si>
    <t>FRANCE</t>
  </si>
  <si>
    <t>FGUI</t>
  </si>
  <si>
    <t>FRENCH GUIANA</t>
  </si>
  <si>
    <t>GF</t>
  </si>
  <si>
    <t>FPOL</t>
  </si>
  <si>
    <t>FRENCH POLYNESIA</t>
  </si>
  <si>
    <t>FSAT</t>
  </si>
  <si>
    <t>FRENCH SOUTHERN AND ANTARCTIC TERRITORIES</t>
  </si>
  <si>
    <t>FT</t>
  </si>
  <si>
    <t>FSA COUNTERPARTY 01</t>
  </si>
  <si>
    <t>FSA COUNTERPARTY 02</t>
  </si>
  <si>
    <t>FSA COUNTERPARTY 03</t>
  </si>
  <si>
    <t>FSA COUNTERPARTY 04</t>
  </si>
  <si>
    <t>FSA COUNTERPARTY 05</t>
  </si>
  <si>
    <t>FSA COUNTERPARTY 06</t>
  </si>
  <si>
    <t>FSA COUNTERPARTY 07</t>
  </si>
  <si>
    <t>FSA COUNTERPARTY 08</t>
  </si>
  <si>
    <t>FSA COUNTERPARTY 09</t>
  </si>
  <si>
    <t>FSA COUNTERPARTY 10</t>
  </si>
  <si>
    <t>FSA COUNTERPARTY 11</t>
  </si>
  <si>
    <t>FSA COUNTERPARTY 12</t>
  </si>
  <si>
    <t>FSA COUNTERPARTY 13</t>
  </si>
  <si>
    <t>FSA COUNTERPARTY 14</t>
  </si>
  <si>
    <t>FSA COUNTERPARTY 15</t>
  </si>
  <si>
    <t>FSA COUNTERPARTY 16</t>
  </si>
  <si>
    <t>FSA COUNTERPARTY 17</t>
  </si>
  <si>
    <t>FSA COUNTERPARTY 18</t>
  </si>
  <si>
    <t>FSA COUNTERPARTY 19</t>
  </si>
  <si>
    <t>FSA COUNTERPARTY 20</t>
  </si>
  <si>
    <t>FSA COUNTERPARTY 21</t>
  </si>
  <si>
    <t>FSA COUNTERPARTY 22</t>
  </si>
  <si>
    <t>FSA COUNTERPARTY 23</t>
  </si>
  <si>
    <t>FSA COUNTERPARTY 24</t>
  </si>
  <si>
    <t>FSA COUNTERPARTY 25</t>
  </si>
  <si>
    <t>FSA COUNTERPARTY 26</t>
  </si>
  <si>
    <t>FSA COUNTERPARTY 27</t>
  </si>
  <si>
    <t>FSA COUNTERPARTY 28</t>
  </si>
  <si>
    <t>FSA COUNTERPARTY 29</t>
  </si>
  <si>
    <t>FSA COUNTERPARTY 30</t>
  </si>
  <si>
    <t>FSA COUNTERPARTY 31</t>
  </si>
  <si>
    <t>FSA COUNTERPARTY 32</t>
  </si>
  <si>
    <t>FSA COUNTERPARTY 33</t>
  </si>
  <si>
    <t>FSA COUNTERPARTY 34</t>
  </si>
  <si>
    <t>FSA COUNTERPARTY 35</t>
  </si>
  <si>
    <t>FSA COUNTERPARTY 36</t>
  </si>
  <si>
    <t>FSA COUNTERPARTY 37</t>
  </si>
  <si>
    <t>FSA COUNTERPARTY 38</t>
  </si>
  <si>
    <t>FSA COUNTERPARTY 39</t>
  </si>
  <si>
    <t>FSA COUNTERPARTY 40</t>
  </si>
  <si>
    <t>FSA COUNTERPARTY 41</t>
  </si>
  <si>
    <t>FSA COUNTERPARTY 42</t>
  </si>
  <si>
    <t>FSA COUNTERPARTY 43</t>
  </si>
  <si>
    <t>FSA COUNTERPARTY 44</t>
  </si>
  <si>
    <t>FSA COUNTERPARTY 45</t>
  </si>
  <si>
    <t>FSA COUNTERPARTY 46</t>
  </si>
  <si>
    <t>FSA COUNTERPARTY 47</t>
  </si>
  <si>
    <t>FSA COUNTERPARTY 48</t>
  </si>
  <si>
    <t>FSA COUNTERPARTY 49</t>
  </si>
  <si>
    <t>FSA COUNTERPARTY 50</t>
  </si>
  <si>
    <t>FSA COUNTERPARTY 51</t>
  </si>
  <si>
    <t>FSA COUNTERPARTY 52</t>
  </si>
  <si>
    <t>FSA COUNTERPARTY 53</t>
  </si>
  <si>
    <t>FSA COUNTERPARTY 54</t>
  </si>
  <si>
    <t>FSA COUNTERPARTY 55</t>
  </si>
  <si>
    <t>FSA COUNTERPARTY 56</t>
  </si>
  <si>
    <t>FSA COUNTERPARTY 57</t>
  </si>
  <si>
    <t>FSA COUNTERPARTY 58</t>
  </si>
  <si>
    <t>FSA COUNTERPARTY 59</t>
  </si>
  <si>
    <t>FSA COUNTERPARTY 60</t>
  </si>
  <si>
    <t>FSA COUNTERPARTY 61</t>
  </si>
  <si>
    <t>FSA COUNTERPARTY 62</t>
  </si>
  <si>
    <t>FSA COUNTERPARTY 63</t>
  </si>
  <si>
    <t>FSA COUNTERPARTY 64</t>
  </si>
  <si>
    <t>FSA COUNTERPARTY 65</t>
  </si>
  <si>
    <t>FSA COUNTERPARTY 66</t>
  </si>
  <si>
    <t>FSA COUNTERPARTY 67</t>
  </si>
  <si>
    <t>FSA COUNTERPARTY 68</t>
  </si>
  <si>
    <t>FSA COUNTERPARTY 69</t>
  </si>
  <si>
    <t>FSA COUNTERPARTY 70</t>
  </si>
  <si>
    <t>FSA COUNTERPARTY 71</t>
  </si>
  <si>
    <t>FSA COUNTERPARTY 72</t>
  </si>
  <si>
    <t>FSA COUNTERPARTY 73</t>
  </si>
  <si>
    <t>FSA COUNTERPARTY 74</t>
  </si>
  <si>
    <t>FSA COUNTERPARTY 75</t>
  </si>
  <si>
    <t>FSA COUNTERPARTY 76</t>
  </si>
  <si>
    <t>FSA COUNTERPARTY 77</t>
  </si>
  <si>
    <t>FSA COUNTERPARTY 78</t>
  </si>
  <si>
    <t>FSA COUNTERPARTY 79</t>
  </si>
  <si>
    <t>FSA COUNTERPARTY 80</t>
  </si>
  <si>
    <t>FSA COUNTERPARTY 81</t>
  </si>
  <si>
    <t>FSA COUNTERPARTY 82</t>
  </si>
  <si>
    <t>FSA COUNTERPARTY 83</t>
  </si>
  <si>
    <t>FSA COUNTERPARTY 84</t>
  </si>
  <si>
    <t>FSA COUNTERPARTY 85</t>
  </si>
  <si>
    <t>FSA COUNTERPARTY 86</t>
  </si>
  <si>
    <t>FSA COUNTERPARTY 87</t>
  </si>
  <si>
    <t>FSA COUNTERPARTY 88</t>
  </si>
  <si>
    <t>FSA COUNTERPARTY 89</t>
  </si>
  <si>
    <t>FSA COUNTERPARTY 90</t>
  </si>
  <si>
    <t>FSA COUNTERPARTY 91</t>
  </si>
  <si>
    <t>FSA COUNTERPARTY 92</t>
  </si>
  <si>
    <t>FSA COUNTERPARTY 93</t>
  </si>
  <si>
    <t>FSA COUNTERPARTY 94</t>
  </si>
  <si>
    <t>FSA COUNTERPARTY 95</t>
  </si>
  <si>
    <t>FSA COUNTERPARTY 96</t>
  </si>
  <si>
    <t>FSA COUNTERPARTY 97</t>
  </si>
  <si>
    <t>FSA COUNTERPARTY 98</t>
  </si>
  <si>
    <t>FSA COUNTERPARTY 99</t>
  </si>
  <si>
    <t>GABO</t>
  </si>
  <si>
    <t>GABON</t>
  </si>
  <si>
    <t>GAMB</t>
  </si>
  <si>
    <t>GAMBIA</t>
  </si>
  <si>
    <t>GEOR</t>
  </si>
  <si>
    <t>GEORGIA</t>
  </si>
  <si>
    <t>EGER</t>
  </si>
  <si>
    <t>GERMAN DEMOCRATIC REPUBLIC</t>
  </si>
  <si>
    <t>DD</t>
  </si>
  <si>
    <t>RGER</t>
  </si>
  <si>
    <t>GERMANY</t>
  </si>
  <si>
    <t>WGER</t>
  </si>
  <si>
    <t>GERMANY, FEDERAL REPUBLIC OF</t>
  </si>
  <si>
    <t>D1</t>
  </si>
  <si>
    <t>GHAN</t>
  </si>
  <si>
    <t>GHANA</t>
  </si>
  <si>
    <t>GIBR</t>
  </si>
  <si>
    <t>GIBRALTAR</t>
  </si>
  <si>
    <t>GOLD</t>
  </si>
  <si>
    <t>GO</t>
  </si>
  <si>
    <t>GOCO</t>
  </si>
  <si>
    <t>GOLD COIN</t>
  </si>
  <si>
    <t>RC</t>
  </si>
  <si>
    <t>GREE</t>
  </si>
  <si>
    <t>GREECE</t>
  </si>
  <si>
    <t>GREENLAND</t>
  </si>
  <si>
    <t>GREN</t>
  </si>
  <si>
    <t>GRENADA</t>
  </si>
  <si>
    <t>GUAD</t>
  </si>
  <si>
    <t>GUADELOUPE</t>
  </si>
  <si>
    <t>GU</t>
  </si>
  <si>
    <t>GUAT</t>
  </si>
  <si>
    <t>GUATEMALA</t>
  </si>
  <si>
    <t>GUER</t>
  </si>
  <si>
    <t>GUERNSEY</t>
  </si>
  <si>
    <t>GUIN</t>
  </si>
  <si>
    <t>GUINEA</t>
  </si>
  <si>
    <t>PGUI</t>
  </si>
  <si>
    <t>GUINEA-BISSAU</t>
  </si>
  <si>
    <t>GUYA</t>
  </si>
  <si>
    <t>GUYANA</t>
  </si>
  <si>
    <t>HAIT</t>
  </si>
  <si>
    <t>HAITI</t>
  </si>
  <si>
    <t>HOND</t>
  </si>
  <si>
    <t>HONDURAS</t>
  </si>
  <si>
    <t>HONG</t>
  </si>
  <si>
    <t>HONG KONG</t>
  </si>
  <si>
    <t>HUNG</t>
  </si>
  <si>
    <t>HUNGARY</t>
  </si>
  <si>
    <t>ICEL</t>
  </si>
  <si>
    <t>ICELAND</t>
  </si>
  <si>
    <t>INDI</t>
  </si>
  <si>
    <t>INDIA</t>
  </si>
  <si>
    <t>INDO</t>
  </si>
  <si>
    <t>INDONESIA</t>
  </si>
  <si>
    <t>ENTO</t>
  </si>
  <si>
    <t>INTERNATIONAL ORGANISATIONS - EU</t>
  </si>
  <si>
    <t>EO</t>
  </si>
  <si>
    <t>IRAN</t>
  </si>
  <si>
    <t>IRAQ</t>
  </si>
  <si>
    <t>EIRE</t>
  </si>
  <si>
    <t>IRELAND</t>
  </si>
  <si>
    <t>IMAN</t>
  </si>
  <si>
    <t>ISLE OF MAN</t>
  </si>
  <si>
    <t>ISRA</t>
  </si>
  <si>
    <t>ISRAEL</t>
  </si>
  <si>
    <t>ITAL</t>
  </si>
  <si>
    <t>ITALY</t>
  </si>
  <si>
    <t>IVCO</t>
  </si>
  <si>
    <t>IVORY COAST</t>
  </si>
  <si>
    <t>JAMA</t>
  </si>
  <si>
    <t>JAMAICA</t>
  </si>
  <si>
    <t>JAPA</t>
  </si>
  <si>
    <t>JAPAN</t>
  </si>
  <si>
    <t>JERS</t>
  </si>
  <si>
    <t>JERSEY</t>
  </si>
  <si>
    <t>JORD</t>
  </si>
  <si>
    <t>JORDAN</t>
  </si>
  <si>
    <t>KAZA</t>
  </si>
  <si>
    <t>KAZAKHSTAN</t>
  </si>
  <si>
    <t>KENY</t>
  </si>
  <si>
    <t>KENYA</t>
  </si>
  <si>
    <t>GILB</t>
  </si>
  <si>
    <t>KIRIBATI</t>
  </si>
  <si>
    <t>NKOR</t>
  </si>
  <si>
    <t>KOREA, DEMOCRATIC PEOPLE'S REPUBLIC OF</t>
  </si>
  <si>
    <t>SKOR</t>
  </si>
  <si>
    <t>KOREA, REPUBLIC OF</t>
  </si>
  <si>
    <t>KUWA</t>
  </si>
  <si>
    <t>KUWAIT</t>
  </si>
  <si>
    <t>KIRG</t>
  </si>
  <si>
    <t>KYRGYZSTAN</t>
  </si>
  <si>
    <t>LAOS</t>
  </si>
  <si>
    <t>LAO PEOPLE'S DEMOCRATIC REPUBLIC</t>
  </si>
  <si>
    <t>LATV</t>
  </si>
  <si>
    <t>LATVIA</t>
  </si>
  <si>
    <t>TOT1</t>
  </si>
  <si>
    <t>LE3 TOTAL</t>
  </si>
  <si>
    <t>TOTL</t>
  </si>
  <si>
    <t>LE3 TOTAL - PART 2</t>
  </si>
  <si>
    <t>TOT5</t>
  </si>
  <si>
    <t>LE3 TOTAL - PART 5</t>
  </si>
  <si>
    <t>TOT6</t>
  </si>
  <si>
    <t>LE3 TOTAL - PART 6</t>
  </si>
  <si>
    <t>TOT7</t>
  </si>
  <si>
    <t>LE3 TOTAL - PART 7</t>
  </si>
  <si>
    <t>TOT</t>
  </si>
  <si>
    <t>LE3 TOTAL - PART 8</t>
  </si>
  <si>
    <t>LEBA</t>
  </si>
  <si>
    <t>LEBANON</t>
  </si>
  <si>
    <t>LESO</t>
  </si>
  <si>
    <t>LESOTHO</t>
  </si>
  <si>
    <t>LIBE</t>
  </si>
  <si>
    <t>LIBERIA</t>
  </si>
  <si>
    <t>LIBY</t>
  </si>
  <si>
    <t>LIBYA</t>
  </si>
  <si>
    <t>LICH</t>
  </si>
  <si>
    <t>LIECHTENSTEIN</t>
  </si>
  <si>
    <t>LITH</t>
  </si>
  <si>
    <t>LITHUANIA</t>
  </si>
  <si>
    <t>LUXE</t>
  </si>
  <si>
    <t>LUXEMBOURG</t>
  </si>
  <si>
    <t>MACA</t>
  </si>
  <si>
    <t>MACAO</t>
  </si>
  <si>
    <t>MACE</t>
  </si>
  <si>
    <t>MACEDONIA</t>
  </si>
  <si>
    <t>MADA</t>
  </si>
  <si>
    <t>MADAGASCAR</t>
  </si>
  <si>
    <t>MALW</t>
  </si>
  <si>
    <t>MALAWI</t>
  </si>
  <si>
    <t>MALA</t>
  </si>
  <si>
    <t>MALAYSIA</t>
  </si>
  <si>
    <t>MALD</t>
  </si>
  <si>
    <t>MALDIVES</t>
  </si>
  <si>
    <t>MALI</t>
  </si>
  <si>
    <t>MALT</t>
  </si>
  <si>
    <t>MALTA</t>
  </si>
  <si>
    <t>MARSHALL ISLANDS</t>
  </si>
  <si>
    <t>MART</t>
  </si>
  <si>
    <t>MARTINIQUE</t>
  </si>
  <si>
    <t>MQ</t>
  </si>
  <si>
    <t>MTAN</t>
  </si>
  <si>
    <t>MAURITANIA</t>
  </si>
  <si>
    <t>MAUR</t>
  </si>
  <si>
    <t>MAURITIUS</t>
  </si>
  <si>
    <t>MAYO</t>
  </si>
  <si>
    <t>MAYOTTE</t>
  </si>
  <si>
    <t>YT</t>
  </si>
  <si>
    <t>MEXI</t>
  </si>
  <si>
    <t>MEXICO</t>
  </si>
  <si>
    <t>MICR</t>
  </si>
  <si>
    <t>MICRONESIA</t>
  </si>
  <si>
    <t>MOLD</t>
  </si>
  <si>
    <t>MOLDOVA</t>
  </si>
  <si>
    <t>MONA</t>
  </si>
  <si>
    <t>MONACO</t>
  </si>
  <si>
    <t>MC</t>
  </si>
  <si>
    <t>MONG</t>
  </si>
  <si>
    <t>MONGOLIA</t>
  </si>
  <si>
    <t>MGRO</t>
  </si>
  <si>
    <t>MONTENEGRO</t>
  </si>
  <si>
    <t>MONT</t>
  </si>
  <si>
    <t>MONTSERRAT</t>
  </si>
  <si>
    <t>MS</t>
  </si>
  <si>
    <t>MORO</t>
  </si>
  <si>
    <t>MOROCCO</t>
  </si>
  <si>
    <t>MOZA</t>
  </si>
  <si>
    <t>MOZAMBIQUE</t>
  </si>
  <si>
    <t>MULT</t>
  </si>
  <si>
    <t>MULTINATIONAL</t>
  </si>
  <si>
    <t>BURM</t>
  </si>
  <si>
    <t>MYANMAR</t>
  </si>
  <si>
    <t>NAMI</t>
  </si>
  <si>
    <t>NAMIBIA</t>
  </si>
  <si>
    <t>NAUR</t>
  </si>
  <si>
    <t>NAURU</t>
  </si>
  <si>
    <t>NEPA</t>
  </si>
  <si>
    <t>NEPAL</t>
  </si>
  <si>
    <t>NETH</t>
  </si>
  <si>
    <t>NETHERLANDS</t>
  </si>
  <si>
    <t>NETA</t>
  </si>
  <si>
    <t>NETHERLANDS ANTILLIES</t>
  </si>
  <si>
    <t>AN</t>
  </si>
  <si>
    <t>NWCL</t>
  </si>
  <si>
    <t>NEW CALEDONIA</t>
  </si>
  <si>
    <t>NEWZ</t>
  </si>
  <si>
    <t>NEW ZEALAND</t>
  </si>
  <si>
    <t>NICA</t>
  </si>
  <si>
    <t>NICARAGUA</t>
  </si>
  <si>
    <t>NIGR</t>
  </si>
  <si>
    <t>NIGER</t>
  </si>
  <si>
    <t>NIGE</t>
  </si>
  <si>
    <t>NIGERIA</t>
  </si>
  <si>
    <t>NORW</t>
  </si>
  <si>
    <t>NORWAY</t>
  </si>
  <si>
    <t>OMAN</t>
  </si>
  <si>
    <t>UNAS</t>
  </si>
  <si>
    <t>OTHER MATERIAL COUNTRIES SHORT</t>
  </si>
  <si>
    <t>U8</t>
  </si>
  <si>
    <t>OUAE</t>
  </si>
  <si>
    <t>OTHER UNITED ARAB EMIRATES</t>
  </si>
  <si>
    <t>UE</t>
  </si>
  <si>
    <t>PAKI</t>
  </si>
  <si>
    <t>PAKISTAN</t>
  </si>
  <si>
    <t>PALU</t>
  </si>
  <si>
    <t>PALAU</t>
  </si>
  <si>
    <t>PALE</t>
  </si>
  <si>
    <t>PALESTINIAN AUTONOMY</t>
  </si>
  <si>
    <t>PANA</t>
  </si>
  <si>
    <t>PANAMA</t>
  </si>
  <si>
    <t>PNGU</t>
  </si>
  <si>
    <t>PAPUA NEW GUINEA</t>
  </si>
  <si>
    <t>PARA</t>
  </si>
  <si>
    <t>PARAGUAY</t>
  </si>
  <si>
    <t>PERU</t>
  </si>
  <si>
    <t>PHIL</t>
  </si>
  <si>
    <t>PHILIPPINES</t>
  </si>
  <si>
    <t>PITC</t>
  </si>
  <si>
    <t>PITCAIRN ISLANDS</t>
  </si>
  <si>
    <t>PI</t>
  </si>
  <si>
    <t>POLA</t>
  </si>
  <si>
    <t>POLAND</t>
  </si>
  <si>
    <t>PORT</t>
  </si>
  <si>
    <t>PORTUGAL</t>
  </si>
  <si>
    <t>QATA</t>
  </si>
  <si>
    <t>QATAR</t>
  </si>
  <si>
    <t>REUN</t>
  </si>
  <si>
    <t>REUNION</t>
  </si>
  <si>
    <t>RE</t>
  </si>
  <si>
    <t>ROMA</t>
  </si>
  <si>
    <t>ROMANIA</t>
  </si>
  <si>
    <t>RUSS</t>
  </si>
  <si>
    <t>RUSSIA</t>
  </si>
  <si>
    <t>RWAN</t>
  </si>
  <si>
    <t>RWANDA</t>
  </si>
  <si>
    <t>OTHC</t>
  </si>
  <si>
    <t>S22 OTHER FOREIGN CURRENCY</t>
  </si>
  <si>
    <t>OH</t>
  </si>
  <si>
    <t>NSOP</t>
  </si>
  <si>
    <t>S3 AGGREGATE OF NET SHORT OPEN POSITIONS</t>
  </si>
  <si>
    <t>OP</t>
  </si>
  <si>
    <t>METL</t>
  </si>
  <si>
    <t>S3 METAL</t>
  </si>
  <si>
    <t>M9</t>
  </si>
  <si>
    <t>OTHT</t>
  </si>
  <si>
    <t>S3 OTHER FOREIGN CURRENCY</t>
  </si>
  <si>
    <t>OT</t>
  </si>
  <si>
    <t>OTHL</t>
  </si>
  <si>
    <t>S3 OTHER FOREIGN CURRENCY LONG</t>
  </si>
  <si>
    <t>OL</t>
  </si>
  <si>
    <t>OTHS</t>
  </si>
  <si>
    <t>S3 OTHER FOREIGN CURRENCY SHORT</t>
  </si>
  <si>
    <t>OS</t>
  </si>
  <si>
    <t>RVAL</t>
  </si>
  <si>
    <t>S3 REVALUATION ADJUSTMENT</t>
  </si>
  <si>
    <t>OV</t>
  </si>
  <si>
    <t>SBAL</t>
  </si>
  <si>
    <t>S3 STERLING BALANCING ITEM</t>
  </si>
  <si>
    <t>OB</t>
  </si>
  <si>
    <t>SLUC</t>
  </si>
  <si>
    <t>SAINT LUCIA</t>
  </si>
  <si>
    <t>SVIN</t>
  </si>
  <si>
    <t>SAINT VINCENT AND THE GRENADINES</t>
  </si>
  <si>
    <t>WSAM</t>
  </si>
  <si>
    <t>SAMOA</t>
  </si>
  <si>
    <t>SANM</t>
  </si>
  <si>
    <t>SAN MARINO</t>
  </si>
  <si>
    <t>SATP</t>
  </si>
  <si>
    <t>SAO TOME AND PRINCIPE</t>
  </si>
  <si>
    <t>SAUA</t>
  </si>
  <si>
    <t>SAUDI ARABIA</t>
  </si>
  <si>
    <t>SENE</t>
  </si>
  <si>
    <t>SENEGAL</t>
  </si>
  <si>
    <t>SERB</t>
  </si>
  <si>
    <t>SERBIA</t>
  </si>
  <si>
    <t>SERM</t>
  </si>
  <si>
    <t>SERBIA AND MONTENEGRO</t>
  </si>
  <si>
    <t>CS</t>
  </si>
  <si>
    <t>SEYC</t>
  </si>
  <si>
    <t>SEYCHELLES</t>
  </si>
  <si>
    <t>SILE</t>
  </si>
  <si>
    <t>SIERRA LEONE</t>
  </si>
  <si>
    <t>SING</t>
  </si>
  <si>
    <t>SINGAPORE</t>
  </si>
  <si>
    <t>SINT</t>
  </si>
  <si>
    <t>SINT MAARTEN</t>
  </si>
  <si>
    <t>SX</t>
  </si>
  <si>
    <t>SKRP</t>
  </si>
  <si>
    <t>SLOVAKIA</t>
  </si>
  <si>
    <t>SLOV</t>
  </si>
  <si>
    <t>SLOVENIA</t>
  </si>
  <si>
    <t>BRSI</t>
  </si>
  <si>
    <t>SOLOMON ISLANDS</t>
  </si>
  <si>
    <t>SOMA</t>
  </si>
  <si>
    <t>SOMALIA</t>
  </si>
  <si>
    <t>SAFR</t>
  </si>
  <si>
    <t>SOUTH AFRICA</t>
  </si>
  <si>
    <t>SSUD</t>
  </si>
  <si>
    <t>SOUTH SUDAN</t>
  </si>
  <si>
    <t>SJ</t>
  </si>
  <si>
    <t>SPAI</t>
  </si>
  <si>
    <t>SPAIN</t>
  </si>
  <si>
    <t>SDRS</t>
  </si>
  <si>
    <t>SPECIAL DRAWING RIGHTS</t>
  </si>
  <si>
    <t>SS</t>
  </si>
  <si>
    <t>SRIL</t>
  </si>
  <si>
    <t>SRI LANKA</t>
  </si>
  <si>
    <t>SAHE</t>
  </si>
  <si>
    <t>ST HELENA</t>
  </si>
  <si>
    <t>SCRN</t>
  </si>
  <si>
    <t>ST KITTS-NEVIS</t>
  </si>
  <si>
    <t>SQ</t>
  </si>
  <si>
    <t>SPMI</t>
  </si>
  <si>
    <t>ST PIERRE AND MIQUELON</t>
  </si>
  <si>
    <t>PM</t>
  </si>
  <si>
    <t>SUDA</t>
  </si>
  <si>
    <t>SUDAN</t>
  </si>
  <si>
    <t>SURI</t>
  </si>
  <si>
    <t>SURINAME</t>
  </si>
  <si>
    <t>SWAZ</t>
  </si>
  <si>
    <t>SWAZILAND</t>
  </si>
  <si>
    <t>SWED</t>
  </si>
  <si>
    <t>SWEDEN</t>
  </si>
  <si>
    <t>SWIT</t>
  </si>
  <si>
    <t>SWITZERLAND</t>
  </si>
  <si>
    <t>SYRI</t>
  </si>
  <si>
    <t>SYRIA</t>
  </si>
  <si>
    <t>TAIW</t>
  </si>
  <si>
    <t>TAIWAN</t>
  </si>
  <si>
    <t>TAJI</t>
  </si>
  <si>
    <t>TAJIKISTAN</t>
  </si>
  <si>
    <t>TANZ</t>
  </si>
  <si>
    <t>TANZANIA</t>
  </si>
  <si>
    <t>THAI</t>
  </si>
  <si>
    <t>THAILAND</t>
  </si>
  <si>
    <t>TOGO</t>
  </si>
  <si>
    <t>TONG</t>
  </si>
  <si>
    <t>TONGA</t>
  </si>
  <si>
    <t>TRIN</t>
  </si>
  <si>
    <t>TRINIDAD AND TOBAGO</t>
  </si>
  <si>
    <t>TUNI</t>
  </si>
  <si>
    <t>TUNISIA</t>
  </si>
  <si>
    <t>TURK</t>
  </si>
  <si>
    <t>TURKEY</t>
  </si>
  <si>
    <t>TTAN</t>
  </si>
  <si>
    <t>TURKMENISTAN</t>
  </si>
  <si>
    <t>TUCA</t>
  </si>
  <si>
    <t>TURKS AND CAICOS ISLANDS</t>
  </si>
  <si>
    <t>TUVA</t>
  </si>
  <si>
    <t>TUVALU</t>
  </si>
  <si>
    <t>UGAN</t>
  </si>
  <si>
    <t>UGANDA</t>
  </si>
  <si>
    <t>UKRA</t>
  </si>
  <si>
    <t>UKRAINE</t>
  </si>
  <si>
    <t>EEUN</t>
  </si>
  <si>
    <t>UNALLOCATED AREA FOR EASTERN EUROPE</t>
  </si>
  <si>
    <t>UX</t>
  </si>
  <si>
    <t>ECUN</t>
  </si>
  <si>
    <t>UNALLOCATED AREA FOR EUROPEAN COMMUNITY</t>
  </si>
  <si>
    <t>UC</t>
  </si>
  <si>
    <t>FEUN</t>
  </si>
  <si>
    <t>UNALLOCATED AREA FOR FAR EAST</t>
  </si>
  <si>
    <t>UF</t>
  </si>
  <si>
    <t>CLUN</t>
  </si>
  <si>
    <t>UNALLOCATED AREA FOR LATIN AMERICA AND CARIBBEAN</t>
  </si>
  <si>
    <t>UL</t>
  </si>
  <si>
    <t>MXUN</t>
  </si>
  <si>
    <t>UNALLOCATED AREA FOR MIDDLE EAST OIL EXPORTING COU</t>
  </si>
  <si>
    <t>UM</t>
  </si>
  <si>
    <t>OCUN</t>
  </si>
  <si>
    <t>UNALLOCATED AREA FOR OTHER</t>
  </si>
  <si>
    <t>UN</t>
  </si>
  <si>
    <t>AFUN</t>
  </si>
  <si>
    <t>UNALLOCATED AREA FOR OTHER AFRICA</t>
  </si>
  <si>
    <t>UR</t>
  </si>
  <si>
    <t>OEUN</t>
  </si>
  <si>
    <t>UNALLOCATED AREA FOR OTHER OECD COUNTRIES</t>
  </si>
  <si>
    <t>UU</t>
  </si>
  <si>
    <t>OOUN</t>
  </si>
  <si>
    <t>UNALLOCATED AREA FOR OTHER OIL EXPORTING COUNTRIES</t>
  </si>
  <si>
    <t>UO</t>
  </si>
  <si>
    <t>OWUN</t>
  </si>
  <si>
    <t>UNALLOCATED AREA FOR OTHER WESTERN EUROPE</t>
  </si>
  <si>
    <t>UW</t>
  </si>
  <si>
    <t>UKIN</t>
  </si>
  <si>
    <t>UNITED KINGDOM</t>
  </si>
  <si>
    <t>USA</t>
  </si>
  <si>
    <t>UNITED STATES</t>
  </si>
  <si>
    <t>URUG</t>
  </si>
  <si>
    <t>URUGUAY</t>
  </si>
  <si>
    <t>USTP</t>
  </si>
  <si>
    <t>US TRUST TERRITORIES IN THE PACIFIC</t>
  </si>
  <si>
    <t>USVI</t>
  </si>
  <si>
    <t>US VIRGIN ISLANDS</t>
  </si>
  <si>
    <t>UV</t>
  </si>
  <si>
    <t>UZBE</t>
  </si>
  <si>
    <t>UZBEKISTAN</t>
  </si>
  <si>
    <t>NWHB</t>
  </si>
  <si>
    <t>VANUATU</t>
  </si>
  <si>
    <t>VATI</t>
  </si>
  <si>
    <t>VATICAN CITY STATE</t>
  </si>
  <si>
    <t>VENE</t>
  </si>
  <si>
    <t>VENEZUELA</t>
  </si>
  <si>
    <t>VNMN</t>
  </si>
  <si>
    <t>VIETNAM, SOCIALIST REPUBLIC OF</t>
  </si>
  <si>
    <t>WALF</t>
  </si>
  <si>
    <t>WALLIS AND FUTUNA ISLANDS</t>
  </si>
  <si>
    <t>WSAH</t>
  </si>
  <si>
    <t>WESTERN SAHARA</t>
  </si>
  <si>
    <t>WORLD TOTAL</t>
  </si>
  <si>
    <t>YEME</t>
  </si>
  <si>
    <t>YEMEN ARAB REPUBLIC</t>
  </si>
  <si>
    <t>Y1</t>
  </si>
  <si>
    <t>YEMS</t>
  </si>
  <si>
    <t>YEMEN, PEOPLE'S DEMOCRATIC REPUBLIC OF</t>
  </si>
  <si>
    <t>YD</t>
  </si>
  <si>
    <t>YEMR</t>
  </si>
  <si>
    <t>YEMEN, THE REPUBLIC OF</t>
  </si>
  <si>
    <t>ZAIR</t>
  </si>
  <si>
    <t>ZAIRE</t>
  </si>
  <si>
    <t>ZR</t>
  </si>
  <si>
    <t>ZAMB</t>
  </si>
  <si>
    <t>ZAMBIA</t>
  </si>
  <si>
    <t>RHOD</t>
  </si>
  <si>
    <t>ZIMBABWE</t>
  </si>
  <si>
    <t>Congo, Democratic Republic of</t>
  </si>
  <si>
    <t>St Helena</t>
  </si>
  <si>
    <t>Lao People's Democratic Republic</t>
  </si>
  <si>
    <t xml:space="preserve">Last updated:  </t>
  </si>
  <si>
    <t>01/12/2015</t>
  </si>
  <si>
    <t>01/03/2016</t>
  </si>
  <si>
    <t>Public Sector</t>
  </si>
  <si>
    <t>Local</t>
  </si>
  <si>
    <t xml:space="preserve">Total foreign claims </t>
  </si>
  <si>
    <t>TAURBKS</t>
  </si>
  <si>
    <t>TAURCBB</t>
  </si>
  <si>
    <t>TAURCBO</t>
  </si>
  <si>
    <t>TAURCBP</t>
  </si>
  <si>
    <t>TAURLCB</t>
  </si>
  <si>
    <t>TAURLCO</t>
  </si>
  <si>
    <t>TAURLCP</t>
  </si>
  <si>
    <t>TAURPRI</t>
  </si>
  <si>
    <t>TAURPUB</t>
  </si>
  <si>
    <t>Cross border</t>
  </si>
  <si>
    <t>DTC</t>
  </si>
  <si>
    <t>OFI</t>
  </si>
  <si>
    <t>NFC</t>
  </si>
  <si>
    <t>HH</t>
  </si>
  <si>
    <t>de</t>
  </si>
  <si>
    <t>us</t>
  </si>
  <si>
    <t>ie</t>
  </si>
  <si>
    <t>be</t>
  </si>
  <si>
    <t>at</t>
  </si>
  <si>
    <t>dk</t>
  </si>
  <si>
    <t>mt</t>
  </si>
  <si>
    <t>fr</t>
  </si>
  <si>
    <t>nz</t>
  </si>
  <si>
    <t>fi</t>
  </si>
  <si>
    <t>no</t>
  </si>
  <si>
    <t>ad</t>
  </si>
  <si>
    <t>si</t>
  </si>
  <si>
    <t>ee</t>
  </si>
  <si>
    <t>fa</t>
  </si>
  <si>
    <t>Faeroe Islands</t>
  </si>
  <si>
    <t>sm</t>
  </si>
  <si>
    <t>San Marino</t>
  </si>
  <si>
    <t>gl</t>
  </si>
  <si>
    <t>es</t>
  </si>
  <si>
    <t>va</t>
  </si>
  <si>
    <t>li</t>
  </si>
  <si>
    <t>lv</t>
  </si>
  <si>
    <t>sk</t>
  </si>
  <si>
    <t>gr</t>
  </si>
  <si>
    <t>cy</t>
  </si>
  <si>
    <t>is</t>
  </si>
  <si>
    <t>se</t>
  </si>
  <si>
    <t>jp</t>
  </si>
  <si>
    <t>pt</t>
  </si>
  <si>
    <t>lu</t>
  </si>
  <si>
    <t>nl</t>
  </si>
  <si>
    <t>au</t>
  </si>
  <si>
    <t>it</t>
  </si>
  <si>
    <t>ca</t>
  </si>
  <si>
    <t>ch</t>
  </si>
  <si>
    <t>Total (UR)</t>
  </si>
  <si>
    <t>PUBSEC</t>
  </si>
  <si>
    <t>Developed (stocks)</t>
  </si>
  <si>
    <t>Developed (changes)</t>
  </si>
  <si>
    <t>Current period</t>
  </si>
  <si>
    <t>Previous period</t>
  </si>
  <si>
    <t>ky</t>
  </si>
  <si>
    <t>1z</t>
  </si>
  <si>
    <t>mo</t>
  </si>
  <si>
    <t>bm</t>
  </si>
  <si>
    <t>bh</t>
  </si>
  <si>
    <t>pa</t>
  </si>
  <si>
    <t>im</t>
  </si>
  <si>
    <t>aw</t>
  </si>
  <si>
    <t>mu</t>
  </si>
  <si>
    <t>vu</t>
  </si>
  <si>
    <t>bs</t>
  </si>
  <si>
    <t>je</t>
  </si>
  <si>
    <t>cw</t>
  </si>
  <si>
    <t>gi</t>
  </si>
  <si>
    <t>sg</t>
  </si>
  <si>
    <t>lb</t>
  </si>
  <si>
    <t>bb</t>
  </si>
  <si>
    <t>gg</t>
  </si>
  <si>
    <t>hk</t>
  </si>
  <si>
    <t>Offshore Centres (stocks)</t>
  </si>
  <si>
    <t>Offshore Centres (changes)</t>
  </si>
  <si>
    <t>Developing countries (stocks)</t>
  </si>
  <si>
    <t>cn</t>
  </si>
  <si>
    <t>in</t>
  </si>
  <si>
    <t>tw</t>
  </si>
  <si>
    <t>za</t>
  </si>
  <si>
    <t>kw</t>
  </si>
  <si>
    <t>tr</t>
  </si>
  <si>
    <t>pe</t>
  </si>
  <si>
    <t>ph</t>
  </si>
  <si>
    <t>kz</t>
  </si>
  <si>
    <t>il</t>
  </si>
  <si>
    <t>vn</t>
  </si>
  <si>
    <t>mx</t>
  </si>
  <si>
    <t>om</t>
  </si>
  <si>
    <t>ug</t>
  </si>
  <si>
    <t>gh</t>
  </si>
  <si>
    <t>eg</t>
  </si>
  <si>
    <t>ga</t>
  </si>
  <si>
    <t>al</t>
  </si>
  <si>
    <t>ao</t>
  </si>
  <si>
    <t>th</t>
  </si>
  <si>
    <t>bg</t>
  </si>
  <si>
    <t>bn</t>
  </si>
  <si>
    <t>ge</t>
  </si>
  <si>
    <t>mh</t>
  </si>
  <si>
    <t>az</t>
  </si>
  <si>
    <t>cm</t>
  </si>
  <si>
    <t>tl</t>
  </si>
  <si>
    <t>cz</t>
  </si>
  <si>
    <t>bd</t>
  </si>
  <si>
    <t>ly</t>
  </si>
  <si>
    <t>dj</t>
  </si>
  <si>
    <t>md</t>
  </si>
  <si>
    <t>mk</t>
  </si>
  <si>
    <t>af</t>
  </si>
  <si>
    <t>co</t>
  </si>
  <si>
    <t>ro</t>
  </si>
  <si>
    <t>me</t>
  </si>
  <si>
    <t>montenegro</t>
  </si>
  <si>
    <t>pk</t>
  </si>
  <si>
    <t>ve</t>
  </si>
  <si>
    <t>pu</t>
  </si>
  <si>
    <t>lc</t>
  </si>
  <si>
    <t>hr</t>
  </si>
  <si>
    <t>gn</t>
  </si>
  <si>
    <t>kg</t>
  </si>
  <si>
    <t>lt</t>
  </si>
  <si>
    <t>dm</t>
  </si>
  <si>
    <t>iq</t>
  </si>
  <si>
    <t>mv</t>
  </si>
  <si>
    <t>do</t>
  </si>
  <si>
    <t>sz</t>
  </si>
  <si>
    <t>mg</t>
  </si>
  <si>
    <t>ea</t>
  </si>
  <si>
    <t>Eritrea</t>
  </si>
  <si>
    <t>tc</t>
  </si>
  <si>
    <t>td</t>
  </si>
  <si>
    <t>zw</t>
  </si>
  <si>
    <t>ls</t>
  </si>
  <si>
    <t>cv</t>
  </si>
  <si>
    <t>ar</t>
  </si>
  <si>
    <t>np</t>
  </si>
  <si>
    <t>ml</t>
  </si>
  <si>
    <t>na</t>
  </si>
  <si>
    <t>mw</t>
  </si>
  <si>
    <t>uz</t>
  </si>
  <si>
    <t>fj</t>
  </si>
  <si>
    <t>gd</t>
  </si>
  <si>
    <t>tj</t>
  </si>
  <si>
    <t>Tajikistan</t>
  </si>
  <si>
    <t>pf</t>
  </si>
  <si>
    <t>French Polynesia</t>
  </si>
  <si>
    <t>bj</t>
  </si>
  <si>
    <t>Benin</t>
  </si>
  <si>
    <t>vc</t>
  </si>
  <si>
    <t>ba</t>
  </si>
  <si>
    <t>kh</t>
  </si>
  <si>
    <t>bi</t>
  </si>
  <si>
    <t>so</t>
  </si>
  <si>
    <t>Somalia</t>
  </si>
  <si>
    <t>ht</t>
  </si>
  <si>
    <t>Haiti</t>
  </si>
  <si>
    <t>nc</t>
  </si>
  <si>
    <t>New Caledonia</t>
  </si>
  <si>
    <t>ne</t>
  </si>
  <si>
    <t>Niger</t>
  </si>
  <si>
    <t>km</t>
  </si>
  <si>
    <t>Comoros</t>
  </si>
  <si>
    <t>ki</t>
  </si>
  <si>
    <t>Kiribati</t>
  </si>
  <si>
    <t>nr</t>
  </si>
  <si>
    <t>Nauru</t>
  </si>
  <si>
    <t>gw</t>
  </si>
  <si>
    <t>Guinea-Bissau</t>
  </si>
  <si>
    <t>cf</t>
  </si>
  <si>
    <t>Central African Republic</t>
  </si>
  <si>
    <t>wh</t>
  </si>
  <si>
    <t>Western Sahara</t>
  </si>
  <si>
    <t>pw</t>
  </si>
  <si>
    <t>Palau</t>
  </si>
  <si>
    <t>kp</t>
  </si>
  <si>
    <t>Korea, Democratic People's Republic of</t>
  </si>
  <si>
    <t>fm</t>
  </si>
  <si>
    <t>Micronesia</t>
  </si>
  <si>
    <t>bt</t>
  </si>
  <si>
    <t>Bhutan</t>
  </si>
  <si>
    <t>tv</t>
  </si>
  <si>
    <t>Tuvalu</t>
  </si>
  <si>
    <t>ni</t>
  </si>
  <si>
    <t>Nicaragua</t>
  </si>
  <si>
    <t>to</t>
  </si>
  <si>
    <t>Tonga</t>
  </si>
  <si>
    <t>ws</t>
  </si>
  <si>
    <t>1w</t>
  </si>
  <si>
    <t>ec</t>
  </si>
  <si>
    <t>sb</t>
  </si>
  <si>
    <t>tg</t>
  </si>
  <si>
    <t>sl</t>
  </si>
  <si>
    <t>la</t>
  </si>
  <si>
    <t>gm</t>
  </si>
  <si>
    <t>st</t>
  </si>
  <si>
    <t>wf</t>
  </si>
  <si>
    <t>Wallis and Futuna Islands</t>
  </si>
  <si>
    <t>sh</t>
  </si>
  <si>
    <t>cu</t>
  </si>
  <si>
    <t>sr</t>
  </si>
  <si>
    <t>sv</t>
  </si>
  <si>
    <t>tm</t>
  </si>
  <si>
    <t>cg</t>
  </si>
  <si>
    <t>gq</t>
  </si>
  <si>
    <t>gt</t>
  </si>
  <si>
    <t>gy</t>
  </si>
  <si>
    <t>mm</t>
  </si>
  <si>
    <t>Myanmar</t>
  </si>
  <si>
    <t>am</t>
  </si>
  <si>
    <t>ci</t>
  </si>
  <si>
    <t>sy</t>
  </si>
  <si>
    <t>fk</t>
  </si>
  <si>
    <t>bw</t>
  </si>
  <si>
    <t>bz</t>
  </si>
  <si>
    <t>cr</t>
  </si>
  <si>
    <t>bo</t>
  </si>
  <si>
    <t>hn</t>
  </si>
  <si>
    <t>pg</t>
  </si>
  <si>
    <t>Papau New Guinea</t>
  </si>
  <si>
    <t>bf</t>
  </si>
  <si>
    <t>ir</t>
  </si>
  <si>
    <t>sd</t>
  </si>
  <si>
    <t>mr</t>
  </si>
  <si>
    <t>py</t>
  </si>
  <si>
    <t>ke</t>
  </si>
  <si>
    <t>ps</t>
  </si>
  <si>
    <t>lk</t>
  </si>
  <si>
    <t>mn</t>
  </si>
  <si>
    <t>my</t>
  </si>
  <si>
    <t>et</t>
  </si>
  <si>
    <t>tt</t>
  </si>
  <si>
    <t>rw</t>
  </si>
  <si>
    <t>by</t>
  </si>
  <si>
    <t>cd</t>
  </si>
  <si>
    <t>sn</t>
  </si>
  <si>
    <t>ye</t>
  </si>
  <si>
    <t>jm</t>
  </si>
  <si>
    <t>mz</t>
  </si>
  <si>
    <t>dz</t>
  </si>
  <si>
    <t>tz</t>
  </si>
  <si>
    <t>sc</t>
  </si>
  <si>
    <t>zm</t>
  </si>
  <si>
    <t>ma</t>
  </si>
  <si>
    <t>id</t>
  </si>
  <si>
    <t>tn</t>
  </si>
  <si>
    <t>lr</t>
  </si>
  <si>
    <t>jo</t>
  </si>
  <si>
    <t>uy</t>
  </si>
  <si>
    <t>ng</t>
  </si>
  <si>
    <t>hu</t>
  </si>
  <si>
    <t>pl</t>
  </si>
  <si>
    <t>cl</t>
  </si>
  <si>
    <t>ua</t>
  </si>
  <si>
    <t>kr</t>
  </si>
  <si>
    <t>qa</t>
  </si>
  <si>
    <t>ru</t>
  </si>
  <si>
    <t>sa</t>
  </si>
  <si>
    <t>br</t>
  </si>
  <si>
    <t>Developing countries (changes)</t>
  </si>
  <si>
    <t>5R5K</t>
  </si>
  <si>
    <t>Checks</t>
  </si>
  <si>
    <t>Total vs CB/LC</t>
  </si>
  <si>
    <t>Total vs Sector</t>
  </si>
  <si>
    <t>Table E: Amounts outstanding of external claims on an ultimate risk basis: Offshore Centres (US$ billions)</t>
  </si>
  <si>
    <t xml:space="preserve">of which by origin:   </t>
  </si>
  <si>
    <t>Deposit-taking corporations (DTC)</t>
  </si>
  <si>
    <t>Bonaire</t>
  </si>
  <si>
    <t>South Sudan</t>
  </si>
  <si>
    <t>Table D: Changes in external claims on an ultimate risk basis: Offshore Centres (US$ billions)</t>
  </si>
  <si>
    <t>I wasn't sure whether you would want them all on one page. - Tempted to delete this tab as all of the info is in the separate tabs. However, it may be easier to compare.</t>
  </si>
  <si>
    <t>Box Group</t>
  </si>
  <si>
    <t>Group Description</t>
  </si>
  <si>
    <t>Country grouos</t>
  </si>
  <si>
    <t>Box groups</t>
  </si>
  <si>
    <t xml:space="preserve">Other sectors </t>
  </si>
  <si>
    <t>OFC</t>
  </si>
  <si>
    <t xml:space="preserve">Table B: Changes in external claims on an ultimate risk basis: Developed Countries (US$ billions) </t>
  </si>
  <si>
    <t xml:space="preserve">Table C: Amounts outstanding of external claims on an ultimate risk basis: Developed Countries (US$ billions) </t>
  </si>
  <si>
    <t>Q3 2017</t>
  </si>
  <si>
    <t>No other decreases less than -$0.1bn</t>
  </si>
  <si>
    <t>Table B: Changes in external claims on an ultimate risk basis: Developed Countries (US$ billions) Q3 2017</t>
  </si>
  <si>
    <t>Table C: Amounts outstanding of external claims on an ultimate risk basis: Developed Countries (US$ billions) End-Q3 2017</t>
  </si>
  <si>
    <t>Table F: Changes in external claims on an ultimate risk basis: Developing Countries (US$ billions) Q3 2017</t>
  </si>
  <si>
    <t>Table G: Amounts outstanding of external claims on an ultimate risk basis: Developing Countries (US$ billions) End-Q3 2017</t>
  </si>
  <si>
    <t>End-Q3 2017</t>
  </si>
  <si>
    <t>Q4 2017</t>
  </si>
  <si>
    <t>End - Q4 2017</t>
  </si>
  <si>
    <t>Developing countries:</t>
  </si>
  <si>
    <t>No other decreases greater than $0.1bn</t>
  </si>
  <si>
    <t>US$ billion</t>
  </si>
  <si>
    <t>UK-owned monetary financial institutions and their branches and subsidiaries worldwide reported an increase in consolidated external claims on an ultimate risk basis of $154.5 billion during 2025 Q2, to a level of $4,961.1 billion.</t>
  </si>
  <si>
    <t xml:space="preserve">Table B: Changes in external claims on an ultimate risk basis: Developed Countries (US$ billion) </t>
  </si>
  <si>
    <t xml:space="preserve">Table C: Amounts outstanding of external claims on an ultimate risk basis: Developed Countries (US$ billion) </t>
  </si>
  <si>
    <t>Table D: Changes in external claims on an ultimate risk basis: Offshore Centres (US$ billion)</t>
  </si>
  <si>
    <t>Table E: Amounts outstanding of external claims on an ultimate risk basis: Offshore Centres (US$ billion)</t>
  </si>
  <si>
    <t>Table F: Changes in external claims on an ultimate risk basis: Developing Countries (US$ billion)</t>
  </si>
  <si>
    <t>Table G: Amounts outstanding of external claims on an ultimate risk basis: Developing Countries (US$ billion)</t>
  </si>
  <si>
    <t xml:space="preserve">By region, the largest increase in claims was on Developed Countries, up $100.7 billion to a level of $3,070.5 billion. For Developed Countries, the largest increases in claims by country were on the United States ($41.7 billion), Germany ($24.5 billion) and France ($15.3 billion). </t>
  </si>
  <si>
    <t>The increase in claims was relatively well spread across sectors, with the largest increase in claims on the Public sector, up by $56.7 billion to a level of $1,588.7 billion.</t>
  </si>
  <si>
    <t>2025 Q2</t>
  </si>
  <si>
    <t>End - Jun 2025</t>
  </si>
  <si>
    <t>Table A: Regional breakdown of external claims of UK-owned monetary financial institutions - 2025 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</si>
</sst>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* #,##0.00_);_(* \(#,##0.00\);_(* &quot;-&quot;??_);_(@_)"/>
    <numFmt numFmtId="165" formatCode="General_)"/>
    <numFmt numFmtId="166" formatCode="#,##0;\-#,##0;\-"/>
    <numFmt numFmtId="167" formatCode="###0;\-###0;\ "/>
    <numFmt numFmtId="168" formatCode="#\ ###\ ##0;\-#\ ###\ ##0;\-"/>
    <numFmt numFmtId="169" formatCode="0.0"/>
    <numFmt numFmtId="170" formatCode="#,##0.0"/>
    <numFmt numFmtId="171" formatCode="#\ ##0.0"/>
    <numFmt numFmtId="172" formatCode="0.000000000000"/>
    <numFmt numFmtId="173" formatCode="#\ ##0;\-#\ ##0;\-;@"/>
    <numFmt numFmtId="174" formatCode="[$-F800]dddd\,\ mmmm\ dd\,\ yyyy"/>
    <numFmt numFmtId="175" formatCode="yyyy\ mmm"/>
  </numFmts>
  <fonts count="100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7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u/>
      <sz val="10"/>
      <color indexed="12"/>
      <name val="Courier"/>
      <family val="3"/>
    </font>
    <font>
      <b/>
      <sz val="9"/>
      <name val="Times New Roman"/>
      <family val="1"/>
    </font>
    <font>
      <sz val="9"/>
      <name val="Times New Roman"/>
      <family val="1"/>
    </font>
    <font>
      <sz val="10"/>
      <color indexed="18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3"/>
      <color indexed="10"/>
      <name val="Times New Roman"/>
      <family val="1"/>
    </font>
    <font>
      <b/>
      <sz val="12"/>
      <color indexed="62"/>
      <name val="Arial"/>
      <family val="2"/>
    </font>
    <font>
      <sz val="8"/>
      <name val="Arial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b/>
      <sz val="8"/>
      <color indexed="18"/>
      <name val="Arial"/>
      <family val="2"/>
    </font>
    <font>
      <sz val="8"/>
      <color indexed="18"/>
      <name val="Arial"/>
      <family val="2"/>
    </font>
    <font>
      <sz val="8"/>
      <color indexed="55"/>
      <name val="Arial"/>
      <family val="2"/>
    </font>
    <font>
      <b/>
      <sz val="8"/>
      <color indexed="55"/>
      <name val="Arial"/>
      <family val="2"/>
    </font>
    <font>
      <sz val="7"/>
      <name val="Arial"/>
      <family val="2"/>
    </font>
    <font>
      <b/>
      <u/>
      <sz val="8"/>
      <name val="Arial"/>
      <family val="2"/>
    </font>
    <font>
      <b/>
      <sz val="8"/>
      <color indexed="62"/>
      <name val="Arial"/>
      <family val="2"/>
    </font>
    <font>
      <sz val="5.5"/>
      <name val="Arial"/>
      <family val="2"/>
    </font>
    <font>
      <b/>
      <sz val="5.5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8"/>
      <color theme="0" tint="-0.34998626667073579"/>
      <name val="Arial"/>
      <family val="2"/>
    </font>
    <font>
      <sz val="10"/>
      <name val="Courier"/>
      <family val="3"/>
    </font>
    <font>
      <sz val="10"/>
      <name val="Courier"/>
      <family val="3"/>
    </font>
    <font>
      <b/>
      <i/>
      <sz val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Times New Roman"/>
      <family val="1"/>
    </font>
    <font>
      <b/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sz val="10"/>
      <name val="Times New Roman"/>
      <family val="1"/>
    </font>
    <font>
      <u/>
      <sz val="10"/>
      <color indexed="12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b/>
      <sz val="8"/>
      <name val="Times New Roman"/>
      <family val="1"/>
    </font>
    <font>
      <b/>
      <sz val="7"/>
      <name val="Times New Roman"/>
      <family val="1"/>
    </font>
    <font>
      <b/>
      <sz val="6.5"/>
      <name val="Times New Roman"/>
      <family val="1"/>
    </font>
    <font>
      <sz val="6.5"/>
      <name val="Times New Roman"/>
      <family val="1"/>
    </font>
    <font>
      <b/>
      <sz val="14"/>
      <color indexed="10"/>
      <name val="Arial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sz val="10"/>
      <color theme="0"/>
      <name val="Courier"/>
      <family val="3"/>
    </font>
    <font>
      <sz val="8"/>
      <color rgb="FFFF0000"/>
      <name val="Arial"/>
      <family val="2"/>
    </font>
    <font>
      <sz val="10"/>
      <color rgb="FFFF0000"/>
      <name val="Courier"/>
      <family val="3"/>
    </font>
    <font>
      <sz val="10"/>
      <name val="Times New Roman"/>
      <family val="1"/>
    </font>
    <font>
      <b/>
      <sz val="14"/>
      <name val="Arial"/>
      <family val="2"/>
    </font>
    <font>
      <sz val="10"/>
      <color rgb="FFFF00FF"/>
      <name val="Courier"/>
      <family val="3"/>
    </font>
    <font>
      <sz val="9"/>
      <color indexed="18"/>
      <name val="Times New Roman"/>
      <family val="1"/>
    </font>
    <font>
      <b/>
      <sz val="9"/>
      <color indexed="18"/>
      <name val="Times New Roman"/>
      <family val="1"/>
    </font>
    <font>
      <sz val="11"/>
      <name val="Symbol"/>
      <family val="1"/>
      <charset val="2"/>
    </font>
    <font>
      <sz val="9"/>
      <color rgb="FF7181C1"/>
      <name val="Arial"/>
      <family val="2"/>
    </font>
    <font>
      <i/>
      <sz val="10"/>
      <name val="Courier"/>
    </font>
    <font>
      <vertAlign val="superscript"/>
      <sz val="8"/>
      <color rgb="FF000000"/>
      <name val="Arial"/>
      <family val="2"/>
    </font>
    <font>
      <sz val="8"/>
      <name val="Courier"/>
    </font>
    <font>
      <i/>
      <sz val="8"/>
      <color rgb="FF0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A6A6A6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rgb="FF7B81C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dashed">
        <color theme="1"/>
      </top>
      <bottom/>
      <diagonal/>
    </border>
    <border>
      <left/>
      <right/>
      <top/>
      <bottom style="dashed">
        <color theme="1"/>
      </bottom>
      <diagonal/>
    </border>
  </borders>
  <cellStyleXfs count="385">
    <xf numFmtId="165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4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47" fillId="3" borderId="0" applyNumberFormat="0" applyBorder="0" applyAlignment="0" applyProtection="0"/>
    <xf numFmtId="0" fontId="47" fillId="4" borderId="0" applyNumberFormat="0" applyBorder="0" applyAlignment="0" applyProtection="0"/>
    <xf numFmtId="0" fontId="47" fillId="5" borderId="0" applyNumberFormat="0" applyBorder="0" applyAlignment="0" applyProtection="0"/>
    <xf numFmtId="0" fontId="53" fillId="8" borderId="17" applyNumberFormat="0" applyFont="0" applyAlignment="0" applyProtection="0"/>
    <xf numFmtId="165" fontId="54" fillId="0" borderId="0"/>
    <xf numFmtId="165" fontId="2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/>
    <xf numFmtId="0" fontId="60" fillId="0" borderId="0"/>
    <xf numFmtId="0" fontId="11" fillId="17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34" borderId="0" applyNumberFormat="0" applyBorder="0" applyAlignment="0" applyProtection="0"/>
    <xf numFmtId="0" fontId="11" fillId="18" borderId="0" applyNumberFormat="0" applyBorder="0" applyAlignment="0" applyProtection="0"/>
    <xf numFmtId="0" fontId="11" fillId="21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35" borderId="0" applyNumberFormat="0" applyBorder="0" applyAlignment="0" applyProtection="0"/>
    <xf numFmtId="0" fontId="47" fillId="19" borderId="0" applyNumberFormat="0" applyBorder="0" applyAlignment="0" applyProtection="0"/>
    <xf numFmtId="0" fontId="47" fillId="22" borderId="0" applyNumberFormat="0" applyBorder="0" applyAlignment="0" applyProtection="0"/>
    <xf numFmtId="0" fontId="47" fillId="25" borderId="0" applyNumberFormat="0" applyBorder="0" applyAlignment="0" applyProtection="0"/>
    <xf numFmtId="0" fontId="47" fillId="28" borderId="0" applyNumberFormat="0" applyBorder="0" applyAlignment="0" applyProtection="0"/>
    <xf numFmtId="0" fontId="47" fillId="32" borderId="0" applyNumberFormat="0" applyBorder="0" applyAlignment="0" applyProtection="0"/>
    <xf numFmtId="0" fontId="47" fillId="36" borderId="0" applyNumberFormat="0" applyBorder="0" applyAlignment="0" applyProtection="0"/>
    <xf numFmtId="0" fontId="47" fillId="16" borderId="0" applyNumberFormat="0" applyBorder="0" applyAlignment="0" applyProtection="0"/>
    <xf numFmtId="0" fontId="47" fillId="29" borderId="0" applyNumberFormat="0" applyBorder="0" applyAlignment="0" applyProtection="0"/>
    <xf numFmtId="0" fontId="47" fillId="33" borderId="0" applyNumberFormat="0" applyBorder="0" applyAlignment="0" applyProtection="0"/>
    <xf numFmtId="0" fontId="71" fillId="11" borderId="0" applyNumberFormat="0" applyBorder="0" applyAlignment="0" applyProtection="0"/>
    <xf numFmtId="0" fontId="72" fillId="14" borderId="25" applyNumberFormat="0" applyAlignment="0" applyProtection="0"/>
    <xf numFmtId="0" fontId="45" fillId="15" borderId="28" applyNumberFormat="0" applyAlignment="0" applyProtection="0"/>
    <xf numFmtId="0" fontId="73" fillId="0" borderId="0" applyNumberFormat="0" applyFill="0" applyBorder="0" applyAlignment="0" applyProtection="0"/>
    <xf numFmtId="0" fontId="74" fillId="10" borderId="0" applyNumberFormat="0" applyBorder="0" applyAlignment="0" applyProtection="0"/>
    <xf numFmtId="0" fontId="75" fillId="0" borderId="22" applyNumberFormat="0" applyFill="0" applyAlignment="0" applyProtection="0"/>
    <xf numFmtId="0" fontId="76" fillId="0" borderId="23" applyNumberFormat="0" applyFill="0" applyAlignment="0" applyProtection="0"/>
    <xf numFmtId="0" fontId="77" fillId="0" borderId="24" applyNumberFormat="0" applyFill="0" applyAlignment="0" applyProtection="0"/>
    <xf numFmtId="0" fontId="77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78" fillId="13" borderId="25" applyNumberFormat="0" applyAlignment="0" applyProtection="0"/>
    <xf numFmtId="0" fontId="79" fillId="0" borderId="27" applyNumberFormat="0" applyFill="0" applyAlignment="0" applyProtection="0"/>
    <xf numFmtId="0" fontId="80" fillId="12" borderId="0" applyNumberFormat="0" applyBorder="0" applyAlignment="0" applyProtection="0"/>
    <xf numFmtId="0" fontId="62" fillId="0" borderId="0"/>
    <xf numFmtId="0" fontId="11" fillId="8" borderId="17" applyNumberFormat="0" applyFont="0" applyAlignment="0" applyProtection="0"/>
    <xf numFmtId="0" fontId="81" fillId="14" borderId="26" applyNumberFormat="0" applyAlignment="0" applyProtection="0"/>
    <xf numFmtId="0" fontId="46" fillId="0" borderId="29" applyNumberFormat="0" applyFill="0" applyAlignment="0" applyProtection="0"/>
    <xf numFmtId="0" fontId="82" fillId="0" borderId="0" applyNumberFormat="0" applyFill="0" applyBorder="0" applyAlignment="0" applyProtection="0"/>
    <xf numFmtId="0" fontId="75" fillId="0" borderId="22" applyNumberFormat="0" applyFill="0" applyAlignment="0" applyProtection="0"/>
    <xf numFmtId="0" fontId="76" fillId="0" borderId="23" applyNumberFormat="0" applyFill="0" applyAlignment="0" applyProtection="0"/>
    <xf numFmtId="0" fontId="77" fillId="0" borderId="24" applyNumberFormat="0" applyFill="0" applyAlignment="0" applyProtection="0"/>
    <xf numFmtId="0" fontId="77" fillId="0" borderId="0" applyNumberFormat="0" applyFill="0" applyBorder="0" applyAlignment="0" applyProtection="0"/>
    <xf numFmtId="0" fontId="74" fillId="10" borderId="0" applyNumberFormat="0" applyBorder="0" applyAlignment="0" applyProtection="0"/>
    <xf numFmtId="0" fontId="71" fillId="11" borderId="0" applyNumberFormat="0" applyBorder="0" applyAlignment="0" applyProtection="0"/>
    <xf numFmtId="0" fontId="80" fillId="12" borderId="0" applyNumberFormat="0" applyBorder="0" applyAlignment="0" applyProtection="0"/>
    <xf numFmtId="0" fontId="78" fillId="13" borderId="25" applyNumberFormat="0" applyAlignment="0" applyProtection="0"/>
    <xf numFmtId="0" fontId="81" fillId="14" borderId="26" applyNumberFormat="0" applyAlignment="0" applyProtection="0"/>
    <xf numFmtId="0" fontId="72" fillId="14" borderId="25" applyNumberFormat="0" applyAlignment="0" applyProtection="0"/>
    <xf numFmtId="0" fontId="79" fillId="0" borderId="27" applyNumberFormat="0" applyFill="0" applyAlignment="0" applyProtection="0"/>
    <xf numFmtId="0" fontId="45" fillId="15" borderId="28" applyNumberFormat="0" applyAlignment="0" applyProtection="0"/>
    <xf numFmtId="0" fontId="8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6" fillId="0" borderId="29" applyNumberFormat="0" applyFill="0" applyAlignment="0" applyProtection="0"/>
    <xf numFmtId="0" fontId="47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47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47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47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47" fillId="28" borderId="0" applyNumberFormat="0" applyBorder="0" applyAlignment="0" applyProtection="0"/>
    <xf numFmtId="0" fontId="47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47" fillId="32" borderId="0" applyNumberFormat="0" applyBorder="0" applyAlignment="0" applyProtection="0"/>
    <xf numFmtId="0" fontId="47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47" fillId="36" borderId="0" applyNumberFormat="0" applyBorder="0" applyAlignment="0" applyProtection="0"/>
    <xf numFmtId="165" fontId="53" fillId="0" borderId="0"/>
    <xf numFmtId="165" fontId="53" fillId="0" borderId="0"/>
    <xf numFmtId="0" fontId="10" fillId="8" borderId="17" applyNumberFormat="0" applyFont="0" applyAlignment="0" applyProtection="0"/>
    <xf numFmtId="0" fontId="9" fillId="0" borderId="0"/>
    <xf numFmtId="0" fontId="14" fillId="0" borderId="0"/>
    <xf numFmtId="0" fontId="14" fillId="0" borderId="0"/>
    <xf numFmtId="0" fontId="8" fillId="0" borderId="0"/>
    <xf numFmtId="0" fontId="15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/>
    <xf numFmtId="0" fontId="7" fillId="0" borderId="0"/>
    <xf numFmtId="0" fontId="15" fillId="0" borderId="0"/>
    <xf numFmtId="0" fontId="15" fillId="0" borderId="0"/>
    <xf numFmtId="0" fontId="14" fillId="0" borderId="0"/>
    <xf numFmtId="0" fontId="6" fillId="0" borderId="0"/>
    <xf numFmtId="0" fontId="89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3" fillId="0" borderId="0"/>
    <xf numFmtId="0" fontId="15" fillId="0" borderId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5" fillId="8" borderId="17" applyNumberFormat="0" applyFont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8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8" borderId="17" applyNumberFormat="0" applyFont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53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8" borderId="17" applyNumberFormat="0" applyFont="0" applyAlignment="0" applyProtection="0"/>
    <xf numFmtId="164" fontId="53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8" borderId="17" applyNumberFormat="0" applyFont="0" applyAlignment="0" applyProtection="0"/>
    <xf numFmtId="0" fontId="2" fillId="0" borderId="0"/>
    <xf numFmtId="0" fontId="2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8" borderId="17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8" borderId="1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7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" fillId="8" borderId="17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164" fontId="53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0" fontId="1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7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9" fontId="1" fillId="0" borderId="0" applyFont="0" applyFill="0" applyBorder="0" applyAlignment="0" applyProtection="0"/>
  </cellStyleXfs>
  <cellXfs count="350">
    <xf numFmtId="165" fontId="0" fillId="0" borderId="0" xfId="0"/>
    <xf numFmtId="168" fontId="17" fillId="0" borderId="0" xfId="0" applyNumberFormat="1" applyFont="1" applyAlignment="1">
      <alignment horizontal="right" vertical="center"/>
    </xf>
    <xf numFmtId="165" fontId="18" fillId="0" borderId="0" xfId="0" applyFont="1" applyAlignment="1">
      <alignment horizontal="left"/>
    </xf>
    <xf numFmtId="168" fontId="17" fillId="0" borderId="1" xfId="0" applyNumberFormat="1" applyFont="1" applyBorder="1" applyAlignment="1">
      <alignment horizontal="right" vertical="center"/>
    </xf>
    <xf numFmtId="0" fontId="14" fillId="0" borderId="0" xfId="3"/>
    <xf numFmtId="0" fontId="22" fillId="0" borderId="0" xfId="3" applyFont="1"/>
    <xf numFmtId="0" fontId="18" fillId="0" borderId="0" xfId="3" applyFont="1" applyAlignment="1">
      <alignment horizontal="left" vertical="center"/>
    </xf>
    <xf numFmtId="0" fontId="14" fillId="0" borderId="0" xfId="3" applyAlignment="1">
      <alignment vertical="center"/>
    </xf>
    <xf numFmtId="167" fontId="23" fillId="0" borderId="0" xfId="3" applyNumberFormat="1" applyFont="1" applyAlignment="1">
      <alignment horizontal="right"/>
    </xf>
    <xf numFmtId="1" fontId="23" fillId="0" borderId="0" xfId="3" applyNumberFormat="1" applyFont="1" applyAlignment="1">
      <alignment horizontal="right" vertical="center"/>
    </xf>
    <xf numFmtId="169" fontId="14" fillId="0" borderId="0" xfId="3" applyNumberFormat="1"/>
    <xf numFmtId="170" fontId="14" fillId="0" borderId="0" xfId="3" applyNumberFormat="1"/>
    <xf numFmtId="171" fontId="14" fillId="0" borderId="0" xfId="3" applyNumberFormat="1" applyAlignment="1">
      <alignment vertical="center"/>
    </xf>
    <xf numFmtId="172" fontId="14" fillId="0" borderId="0" xfId="3" applyNumberFormat="1" applyAlignment="1">
      <alignment vertical="center"/>
    </xf>
    <xf numFmtId="0" fontId="25" fillId="0" borderId="0" xfId="3" applyFont="1" applyAlignment="1">
      <alignment horizontal="left"/>
    </xf>
    <xf numFmtId="165" fontId="15" fillId="0" borderId="0" xfId="0" applyFont="1"/>
    <xf numFmtId="165" fontId="24" fillId="0" borderId="0" xfId="0" applyFont="1"/>
    <xf numFmtId="165" fontId="28" fillId="0" borderId="0" xfId="0" applyFont="1" applyAlignment="1">
      <alignment horizontal="left" wrapText="1"/>
    </xf>
    <xf numFmtId="165" fontId="28" fillId="0" borderId="0" xfId="0" applyFont="1"/>
    <xf numFmtId="165" fontId="26" fillId="0" borderId="1" xfId="0" applyFont="1" applyBorder="1" applyAlignment="1">
      <alignment horizontal="left"/>
    </xf>
    <xf numFmtId="165" fontId="28" fillId="0" borderId="1" xfId="0" applyFont="1" applyBorder="1"/>
    <xf numFmtId="165" fontId="29" fillId="0" borderId="1" xfId="0" applyFont="1" applyBorder="1" applyAlignment="1">
      <alignment horizontal="left"/>
    </xf>
    <xf numFmtId="165" fontId="30" fillId="0" borderId="1" xfId="0" applyFont="1" applyBorder="1" applyAlignment="1">
      <alignment wrapText="1"/>
    </xf>
    <xf numFmtId="165" fontId="31" fillId="0" borderId="1" xfId="0" applyFont="1" applyBorder="1" applyAlignment="1">
      <alignment wrapText="1"/>
    </xf>
    <xf numFmtId="165" fontId="32" fillId="0" borderId="0" xfId="0" applyFont="1"/>
    <xf numFmtId="165" fontId="24" fillId="0" borderId="0" xfId="0" applyFont="1" applyAlignment="1">
      <alignment wrapText="1"/>
    </xf>
    <xf numFmtId="165" fontId="29" fillId="0" borderId="0" xfId="0" applyFont="1" applyAlignment="1">
      <alignment horizontal="right"/>
    </xf>
    <xf numFmtId="49" fontId="26" fillId="0" borderId="0" xfId="0" applyNumberFormat="1" applyFont="1" applyAlignment="1">
      <alignment vertical="top"/>
    </xf>
    <xf numFmtId="165" fontId="32" fillId="0" borderId="0" xfId="0" applyFont="1" applyAlignment="1">
      <alignment vertical="top"/>
    </xf>
    <xf numFmtId="165" fontId="26" fillId="0" borderId="0" xfId="0" applyFont="1" applyAlignment="1">
      <alignment vertical="top" wrapText="1"/>
    </xf>
    <xf numFmtId="165" fontId="24" fillId="0" borderId="0" xfId="0" applyFont="1" applyAlignment="1">
      <alignment vertical="top" wrapText="1"/>
    </xf>
    <xf numFmtId="165" fontId="16" fillId="0" borderId="0" xfId="0" applyFont="1" applyAlignment="1">
      <alignment horizontal="left"/>
    </xf>
    <xf numFmtId="165" fontId="15" fillId="2" borderId="0" xfId="0" applyFont="1" applyFill="1" applyAlignment="1">
      <alignment horizontal="center"/>
    </xf>
    <xf numFmtId="165" fontId="29" fillId="0" borderId="0" xfId="0" applyFont="1" applyAlignment="1">
      <alignment vertical="top"/>
    </xf>
    <xf numFmtId="165" fontId="29" fillId="0" borderId="0" xfId="0" applyFont="1" applyAlignment="1">
      <alignment horizontal="right" vertical="top"/>
    </xf>
    <xf numFmtId="165" fontId="29" fillId="0" borderId="0" xfId="0" applyFont="1" applyAlignment="1">
      <alignment horizontal="right" vertical="top" wrapText="1"/>
    </xf>
    <xf numFmtId="165" fontId="29" fillId="0" borderId="0" xfId="0" applyFont="1" applyAlignment="1">
      <alignment horizontal="center" vertical="top"/>
    </xf>
    <xf numFmtId="165" fontId="33" fillId="0" borderId="0" xfId="0" quotePrefix="1" applyFont="1" applyAlignment="1">
      <alignment horizontal="center" vertical="top"/>
    </xf>
    <xf numFmtId="165" fontId="26" fillId="0" borderId="0" xfId="0" applyFont="1" applyAlignment="1">
      <alignment horizontal="right" vertical="top"/>
    </xf>
    <xf numFmtId="0" fontId="26" fillId="0" borderId="0" xfId="0" applyNumberFormat="1" applyFont="1" applyAlignment="1">
      <alignment horizontal="left" vertical="top"/>
    </xf>
    <xf numFmtId="165" fontId="29" fillId="0" borderId="0" xfId="0" applyFont="1" applyAlignment="1">
      <alignment horizontal="left" vertical="top"/>
    </xf>
    <xf numFmtId="165" fontId="34" fillId="0" borderId="0" xfId="0" applyFont="1" applyAlignment="1">
      <alignment horizontal="right" vertical="top"/>
    </xf>
    <xf numFmtId="165" fontId="35" fillId="0" borderId="0" xfId="0" applyFont="1" applyAlignment="1">
      <alignment horizontal="left" vertical="top"/>
    </xf>
    <xf numFmtId="165" fontId="36" fillId="0" borderId="0" xfId="0" applyFont="1" applyAlignment="1">
      <alignment vertical="top"/>
    </xf>
    <xf numFmtId="165" fontId="36" fillId="0" borderId="0" xfId="0" applyFont="1" applyAlignment="1">
      <alignment horizontal="left" vertical="top"/>
    </xf>
    <xf numFmtId="165" fontId="37" fillId="0" borderId="0" xfId="0" applyFont="1" applyAlignment="1">
      <alignment horizontal="right" vertical="top"/>
    </xf>
    <xf numFmtId="0" fontId="29" fillId="0" borderId="0" xfId="0" applyNumberFormat="1" applyFont="1" applyAlignment="1">
      <alignment horizontal="left" vertical="top"/>
    </xf>
    <xf numFmtId="165" fontId="26" fillId="0" borderId="0" xfId="0" applyFont="1" applyAlignment="1">
      <alignment horizontal="left" vertical="top"/>
    </xf>
    <xf numFmtId="37" fontId="29" fillId="0" borderId="0" xfId="0" applyNumberFormat="1" applyFont="1" applyAlignment="1">
      <alignment vertical="top"/>
    </xf>
    <xf numFmtId="166" fontId="29" fillId="0" borderId="0" xfId="0" applyNumberFormat="1" applyFont="1" applyAlignment="1">
      <alignment horizontal="left" vertical="top"/>
    </xf>
    <xf numFmtId="166" fontId="29" fillId="0" borderId="0" xfId="0" applyNumberFormat="1" applyFont="1" applyAlignment="1">
      <alignment horizontal="right" vertical="top"/>
    </xf>
    <xf numFmtId="166" fontId="26" fillId="0" borderId="0" xfId="0" applyNumberFormat="1" applyFont="1" applyAlignment="1">
      <alignment horizontal="right" vertical="top"/>
    </xf>
    <xf numFmtId="168" fontId="29" fillId="0" borderId="0" xfId="0" applyNumberFormat="1" applyFont="1" applyAlignment="1">
      <alignment vertical="top"/>
    </xf>
    <xf numFmtId="168" fontId="29" fillId="0" borderId="0" xfId="0" applyNumberFormat="1" applyFont="1" applyAlignment="1">
      <alignment horizontal="right" vertical="top"/>
    </xf>
    <xf numFmtId="37" fontId="26" fillId="0" borderId="0" xfId="0" applyNumberFormat="1" applyFont="1" applyAlignment="1">
      <alignment vertical="top"/>
    </xf>
    <xf numFmtId="165" fontId="26" fillId="0" borderId="0" xfId="0" applyFont="1" applyAlignment="1">
      <alignment vertical="top"/>
    </xf>
    <xf numFmtId="166" fontId="26" fillId="0" borderId="0" xfId="0" applyNumberFormat="1" applyFont="1" applyAlignment="1">
      <alignment horizontal="left" vertical="top"/>
    </xf>
    <xf numFmtId="166" fontId="29" fillId="0" borderId="0" xfId="0" applyNumberFormat="1" applyFont="1" applyAlignment="1">
      <alignment vertical="top"/>
    </xf>
    <xf numFmtId="168" fontId="26" fillId="0" borderId="0" xfId="0" applyNumberFormat="1" applyFont="1" applyAlignment="1">
      <alignment vertical="top"/>
    </xf>
    <xf numFmtId="168" fontId="26" fillId="0" borderId="0" xfId="0" applyNumberFormat="1" applyFont="1" applyAlignment="1">
      <alignment horizontal="right" vertical="top"/>
    </xf>
    <xf numFmtId="165" fontId="29" fillId="0" borderId="1" xfId="0" applyFont="1" applyBorder="1" applyAlignment="1">
      <alignment vertical="top"/>
    </xf>
    <xf numFmtId="165" fontId="29" fillId="0" borderId="1" xfId="0" applyFont="1" applyBorder="1" applyAlignment="1">
      <alignment horizontal="left" vertical="top"/>
    </xf>
    <xf numFmtId="165" fontId="26" fillId="0" borderId="0" xfId="0" applyFont="1" applyAlignment="1">
      <alignment horizontal="left"/>
    </xf>
    <xf numFmtId="0" fontId="29" fillId="0" borderId="0" xfId="4" applyFont="1"/>
    <xf numFmtId="173" fontId="39" fillId="0" borderId="2" xfId="1" applyNumberFormat="1" applyFont="1" applyBorder="1" applyAlignment="1" applyProtection="1"/>
    <xf numFmtId="165" fontId="29" fillId="0" borderId="0" xfId="0" applyFont="1"/>
    <xf numFmtId="165" fontId="29" fillId="0" borderId="0" xfId="0" applyFont="1" applyAlignment="1">
      <alignment horizontal="left"/>
    </xf>
    <xf numFmtId="0" fontId="29" fillId="0" borderId="0" xfId="4" applyFont="1" applyAlignment="1">
      <alignment horizontal="left"/>
    </xf>
    <xf numFmtId="169" fontId="29" fillId="0" borderId="0" xfId="4" applyNumberFormat="1" applyFont="1" applyAlignment="1">
      <alignment horizontal="right"/>
    </xf>
    <xf numFmtId="165" fontId="41" fillId="0" borderId="0" xfId="0" applyFont="1"/>
    <xf numFmtId="165" fontId="42" fillId="0" borderId="0" xfId="0" applyFont="1"/>
    <xf numFmtId="37" fontId="41" fillId="0" borderId="0" xfId="0" applyNumberFormat="1" applyFont="1"/>
    <xf numFmtId="165" fontId="42" fillId="0" borderId="0" xfId="0" applyFont="1" applyAlignment="1">
      <alignment horizontal="left"/>
    </xf>
    <xf numFmtId="165" fontId="41" fillId="0" borderId="0" xfId="0" applyFont="1" applyAlignment="1">
      <alignment horizontal="left"/>
    </xf>
    <xf numFmtId="165" fontId="41" fillId="0" borderId="0" xfId="0" applyFont="1" applyAlignment="1">
      <alignment horizontal="left" vertical="center"/>
    </xf>
    <xf numFmtId="165" fontId="42" fillId="0" borderId="0" xfId="0" applyFont="1" applyAlignment="1">
      <alignment horizontal="left" vertical="center"/>
    </xf>
    <xf numFmtId="37" fontId="41" fillId="0" borderId="0" xfId="0" applyNumberFormat="1" applyFont="1" applyAlignment="1">
      <alignment vertical="center"/>
    </xf>
    <xf numFmtId="165" fontId="38" fillId="0" borderId="0" xfId="0" applyFont="1"/>
    <xf numFmtId="165" fontId="43" fillId="0" borderId="0" xfId="0" applyFont="1" applyAlignment="1">
      <alignment vertical="center"/>
    </xf>
    <xf numFmtId="165" fontId="41" fillId="0" borderId="0" xfId="0" applyFont="1" applyAlignment="1">
      <alignment vertical="center"/>
    </xf>
    <xf numFmtId="165" fontId="42" fillId="0" borderId="0" xfId="0" applyFont="1" applyAlignment="1">
      <alignment vertical="center"/>
    </xf>
    <xf numFmtId="37" fontId="42" fillId="0" borderId="0" xfId="0" applyNumberFormat="1" applyFont="1" applyAlignment="1">
      <alignment vertical="center"/>
    </xf>
    <xf numFmtId="165" fontId="37" fillId="0" borderId="0" xfId="0" applyFont="1" applyAlignment="1">
      <alignment vertical="top"/>
    </xf>
    <xf numFmtId="165" fontId="14" fillId="0" borderId="0" xfId="0" applyFont="1"/>
    <xf numFmtId="170" fontId="14" fillId="0" borderId="0" xfId="3" applyNumberFormat="1" applyAlignment="1">
      <alignment horizontal="right" vertical="center"/>
    </xf>
    <xf numFmtId="165" fontId="46" fillId="0" borderId="0" xfId="0" applyFont="1"/>
    <xf numFmtId="14" fontId="48" fillId="0" borderId="0" xfId="0" applyNumberFormat="1" applyFont="1"/>
    <xf numFmtId="165" fontId="49" fillId="0" borderId="0" xfId="0" applyFont="1"/>
    <xf numFmtId="1" fontId="49" fillId="0" borderId="0" xfId="0" applyNumberFormat="1" applyFont="1" applyAlignment="1">
      <alignment horizontal="left"/>
    </xf>
    <xf numFmtId="165" fontId="49" fillId="0" borderId="5" xfId="0" applyFont="1" applyBorder="1"/>
    <xf numFmtId="165" fontId="45" fillId="3" borderId="0" xfId="8" applyNumberFormat="1" applyFont="1" applyBorder="1"/>
    <xf numFmtId="165" fontId="45" fillId="4" borderId="0" xfId="9" applyNumberFormat="1" applyFont="1" applyBorder="1"/>
    <xf numFmtId="165" fontId="45" fillId="5" borderId="0" xfId="10" applyNumberFormat="1" applyFont="1" applyBorder="1"/>
    <xf numFmtId="165" fontId="22" fillId="0" borderId="0" xfId="0" applyFont="1" applyAlignment="1">
      <alignment horizontal="right"/>
    </xf>
    <xf numFmtId="165" fontId="14" fillId="0" borderId="0" xfId="0" applyFont="1" applyAlignment="1">
      <alignment wrapText="1"/>
    </xf>
    <xf numFmtId="37" fontId="14" fillId="0" borderId="0" xfId="0" applyNumberFormat="1" applyFont="1"/>
    <xf numFmtId="14" fontId="45" fillId="3" borderId="0" xfId="8" applyNumberFormat="1" applyFont="1" applyBorder="1"/>
    <xf numFmtId="14" fontId="45" fillId="4" borderId="0" xfId="9" applyNumberFormat="1" applyFont="1" applyBorder="1"/>
    <xf numFmtId="14" fontId="45" fillId="5" borderId="0" xfId="10" applyNumberFormat="1" applyFont="1" applyBorder="1"/>
    <xf numFmtId="165" fontId="50" fillId="0" borderId="5" xfId="0" applyFont="1" applyBorder="1"/>
    <xf numFmtId="165" fontId="50" fillId="0" borderId="0" xfId="0" applyFont="1"/>
    <xf numFmtId="165" fontId="50" fillId="0" borderId="6" xfId="0" applyFont="1" applyBorder="1"/>
    <xf numFmtId="165" fontId="50" fillId="0" borderId="7" xfId="0" applyFont="1" applyBorder="1"/>
    <xf numFmtId="165" fontId="50" fillId="0" borderId="1" xfId="0" applyFont="1" applyBorder="1"/>
    <xf numFmtId="165" fontId="50" fillId="0" borderId="3" xfId="0" applyFont="1" applyBorder="1"/>
    <xf numFmtId="165" fontId="50" fillId="0" borderId="2" xfId="0" applyFont="1" applyBorder="1"/>
    <xf numFmtId="165" fontId="50" fillId="0" borderId="4" xfId="0" applyFont="1" applyBorder="1"/>
    <xf numFmtId="1" fontId="50" fillId="0" borderId="9" xfId="0" applyNumberFormat="1" applyFont="1" applyBorder="1" applyAlignment="1">
      <alignment horizontal="right"/>
    </xf>
    <xf numFmtId="1" fontId="50" fillId="0" borderId="10" xfId="0" applyNumberFormat="1" applyFont="1" applyBorder="1" applyAlignment="1">
      <alignment horizontal="right"/>
    </xf>
    <xf numFmtId="165" fontId="51" fillId="0" borderId="11" xfId="0" applyFont="1" applyBorder="1"/>
    <xf numFmtId="165" fontId="51" fillId="0" borderId="12" xfId="0" applyFont="1" applyBorder="1"/>
    <xf numFmtId="165" fontId="51" fillId="0" borderId="13" xfId="0" applyFont="1" applyBorder="1"/>
    <xf numFmtId="165" fontId="50" fillId="0" borderId="1" xfId="0" applyFont="1" applyBorder="1" applyAlignment="1">
      <alignment horizontal="right"/>
    </xf>
    <xf numFmtId="165" fontId="50" fillId="0" borderId="7" xfId="0" applyFont="1" applyBorder="1" applyAlignment="1">
      <alignment horizontal="left"/>
    </xf>
    <xf numFmtId="165" fontId="48" fillId="0" borderId="11" xfId="0" applyFont="1" applyBorder="1"/>
    <xf numFmtId="165" fontId="49" fillId="0" borderId="12" xfId="0" applyFont="1" applyBorder="1"/>
    <xf numFmtId="165" fontId="49" fillId="0" borderId="13" xfId="0" applyFont="1" applyBorder="1"/>
    <xf numFmtId="0" fontId="29" fillId="6" borderId="0" xfId="5" applyFont="1" applyFill="1" applyAlignment="1">
      <alignment horizontal="center" vertical="top" wrapText="1"/>
    </xf>
    <xf numFmtId="165" fontId="34" fillId="0" borderId="0" xfId="0" applyFont="1" applyAlignment="1">
      <alignment horizontal="left" vertical="top"/>
    </xf>
    <xf numFmtId="165" fontId="52" fillId="7" borderId="0" xfId="0" applyFont="1" applyFill="1" applyAlignment="1">
      <alignment horizontal="right" vertical="top"/>
    </xf>
    <xf numFmtId="165" fontId="37" fillId="0" borderId="0" xfId="0" applyFont="1" applyAlignment="1">
      <alignment horizontal="left" vertical="top"/>
    </xf>
    <xf numFmtId="9" fontId="29" fillId="0" borderId="0" xfId="0" applyNumberFormat="1" applyFont="1" applyAlignment="1">
      <alignment horizontal="right" vertical="top"/>
    </xf>
    <xf numFmtId="173" fontId="29" fillId="0" borderId="0" xfId="0" applyNumberFormat="1" applyFont="1" applyAlignment="1">
      <alignment horizontal="right"/>
    </xf>
    <xf numFmtId="165" fontId="26" fillId="0" borderId="18" xfId="0" applyFont="1" applyBorder="1" applyAlignment="1">
      <alignment horizontal="left"/>
    </xf>
    <xf numFmtId="165" fontId="28" fillId="0" borderId="18" xfId="0" applyFont="1" applyBorder="1"/>
    <xf numFmtId="165" fontId="29" fillId="0" borderId="18" xfId="0" applyFont="1" applyBorder="1" applyAlignment="1">
      <alignment horizontal="left"/>
    </xf>
    <xf numFmtId="165" fontId="30" fillId="0" borderId="18" xfId="0" applyFont="1" applyBorder="1" applyAlignment="1">
      <alignment wrapText="1"/>
    </xf>
    <xf numFmtId="165" fontId="31" fillId="0" borderId="18" xfId="0" applyFont="1" applyBorder="1" applyAlignment="1">
      <alignment wrapText="1"/>
    </xf>
    <xf numFmtId="165" fontId="26" fillId="0" borderId="0" xfId="0" applyFont="1"/>
    <xf numFmtId="14" fontId="24" fillId="0" borderId="0" xfId="0" applyNumberFormat="1" applyFont="1" applyAlignment="1">
      <alignment vertical="top" wrapText="1"/>
    </xf>
    <xf numFmtId="165" fontId="0" fillId="0" borderId="0" xfId="0" applyAlignment="1">
      <alignment horizontal="center" vertical="top"/>
    </xf>
    <xf numFmtId="165" fontId="33" fillId="0" borderId="0" xfId="0" applyFont="1" applyAlignment="1">
      <alignment horizontal="right" vertical="top"/>
    </xf>
    <xf numFmtId="0" fontId="29" fillId="6" borderId="0" xfId="12" applyNumberFormat="1" applyFont="1" applyFill="1" applyAlignment="1">
      <alignment horizontal="right" vertical="top" wrapText="1"/>
    </xf>
    <xf numFmtId="165" fontId="29" fillId="6" borderId="0" xfId="12" applyFont="1" applyFill="1" applyAlignment="1">
      <alignment horizontal="right" vertical="top"/>
    </xf>
    <xf numFmtId="165" fontId="40" fillId="0" borderId="0" xfId="0" applyFont="1" applyAlignment="1">
      <alignment horizontal="right" vertical="top"/>
    </xf>
    <xf numFmtId="166" fontId="26" fillId="9" borderId="0" xfId="0" applyNumberFormat="1" applyFont="1" applyFill="1" applyAlignment="1">
      <alignment horizontal="right" vertical="top"/>
    </xf>
    <xf numFmtId="165" fontId="33" fillId="0" borderId="0" xfId="0" applyFont="1" applyAlignment="1">
      <alignment vertical="top"/>
    </xf>
    <xf numFmtId="173" fontId="39" fillId="0" borderId="0" xfId="13" applyNumberFormat="1" applyFont="1" applyBorder="1" applyAlignment="1"/>
    <xf numFmtId="165" fontId="0" fillId="0" borderId="21" xfId="11" applyNumberFormat="1" applyFont="1" applyFill="1" applyBorder="1" applyAlignment="1"/>
    <xf numFmtId="165" fontId="59" fillId="0" borderId="0" xfId="0" applyFont="1"/>
    <xf numFmtId="1" fontId="59" fillId="0" borderId="0" xfId="0" applyNumberFormat="1" applyFont="1" applyAlignment="1">
      <alignment horizontal="left"/>
    </xf>
    <xf numFmtId="0" fontId="60" fillId="0" borderId="0" xfId="16"/>
    <xf numFmtId="0" fontId="63" fillId="0" borderId="0" xfId="16" applyFont="1"/>
    <xf numFmtId="0" fontId="29" fillId="0" borderId="0" xfId="16" applyFont="1" applyAlignment="1">
      <alignment horizontal="left"/>
    </xf>
    <xf numFmtId="0" fontId="63" fillId="0" borderId="0" xfId="16" applyFont="1" applyAlignment="1">
      <alignment horizontal="left"/>
    </xf>
    <xf numFmtId="0" fontId="70" fillId="0" borderId="0" xfId="16" applyFont="1" applyAlignment="1">
      <alignment horizontal="left" vertical="center"/>
    </xf>
    <xf numFmtId="0" fontId="64" fillId="0" borderId="0" xfId="16" applyFont="1"/>
    <xf numFmtId="0" fontId="64" fillId="0" borderId="0" xfId="16" applyFont="1" applyAlignment="1">
      <alignment horizontal="left"/>
    </xf>
    <xf numFmtId="0" fontId="16" fillId="0" borderId="0" xfId="16" applyFont="1"/>
    <xf numFmtId="173" fontId="29" fillId="0" borderId="0" xfId="16" applyNumberFormat="1" applyFont="1" applyAlignment="1">
      <alignment horizontal="right"/>
    </xf>
    <xf numFmtId="0" fontId="28" fillId="0" borderId="0" xfId="16" applyFont="1" applyAlignment="1">
      <alignment horizontal="left"/>
    </xf>
    <xf numFmtId="0" fontId="26" fillId="0" borderId="18" xfId="16" applyFont="1" applyBorder="1" applyAlignment="1">
      <alignment horizontal="left"/>
    </xf>
    <xf numFmtId="0" fontId="60" fillId="0" borderId="18" xfId="16" applyBorder="1"/>
    <xf numFmtId="0" fontId="29" fillId="0" borderId="18" xfId="16" applyFont="1" applyBorder="1" applyAlignment="1">
      <alignment horizontal="left"/>
    </xf>
    <xf numFmtId="0" fontId="16" fillId="0" borderId="18" xfId="16" applyFont="1" applyBorder="1" applyAlignment="1">
      <alignment horizontal="left"/>
    </xf>
    <xf numFmtId="0" fontId="65" fillId="0" borderId="18" xfId="16" applyFont="1" applyBorder="1" applyAlignment="1">
      <alignment horizontal="left"/>
    </xf>
    <xf numFmtId="0" fontId="63" fillId="0" borderId="18" xfId="16" applyFont="1" applyBorder="1" applyAlignment="1">
      <alignment horizontal="left"/>
    </xf>
    <xf numFmtId="0" fontId="60" fillId="0" borderId="18" xfId="16" applyBorder="1" applyAlignment="1">
      <alignment horizontal="left"/>
    </xf>
    <xf numFmtId="0" fontId="63" fillId="0" borderId="18" xfId="16" applyFont="1" applyBorder="1"/>
    <xf numFmtId="0" fontId="29" fillId="0" borderId="0" xfId="16" applyFont="1"/>
    <xf numFmtId="0" fontId="26" fillId="0" borderId="0" xfId="16" applyFont="1"/>
    <xf numFmtId="0" fontId="26" fillId="0" borderId="0" xfId="16" applyFont="1" applyAlignment="1">
      <alignment horizontal="left"/>
    </xf>
    <xf numFmtId="0" fontId="26" fillId="0" borderId="0" xfId="16" applyFont="1" applyAlignment="1">
      <alignment horizontal="centerContinuous"/>
    </xf>
    <xf numFmtId="0" fontId="29" fillId="0" borderId="0" xfId="16" applyFont="1" applyAlignment="1">
      <alignment horizontal="centerContinuous"/>
    </xf>
    <xf numFmtId="175" fontId="29" fillId="0" borderId="0" xfId="51" applyNumberFormat="1" applyFont="1" applyAlignment="1">
      <alignment horizontal="right" vertical="top"/>
    </xf>
    <xf numFmtId="0" fontId="26" fillId="0" borderId="0" xfId="16" applyFont="1" applyAlignment="1">
      <alignment horizontal="right"/>
    </xf>
    <xf numFmtId="3" fontId="29" fillId="0" borderId="0" xfId="16" applyNumberFormat="1" applyFont="1"/>
    <xf numFmtId="0" fontId="17" fillId="0" borderId="0" xfId="16" applyFont="1"/>
    <xf numFmtId="0" fontId="40" fillId="0" borderId="0" xfId="16" applyFont="1" applyAlignment="1">
      <alignment horizontal="right"/>
    </xf>
    <xf numFmtId="166" fontId="29" fillId="0" borderId="0" xfId="16" applyNumberFormat="1" applyFont="1" applyAlignment="1">
      <alignment horizontal="right"/>
    </xf>
    <xf numFmtId="0" fontId="66" fillId="0" borderId="0" xfId="16" applyFont="1"/>
    <xf numFmtId="0" fontId="66" fillId="0" borderId="0" xfId="16" applyFont="1" applyAlignment="1">
      <alignment horizontal="left"/>
    </xf>
    <xf numFmtId="166" fontId="26" fillId="0" borderId="0" xfId="16" applyNumberFormat="1" applyFont="1" applyAlignment="1">
      <alignment horizontal="right"/>
    </xf>
    <xf numFmtId="3" fontId="29" fillId="0" borderId="0" xfId="16" applyNumberFormat="1" applyFont="1" applyAlignment="1">
      <alignment horizontal="right"/>
    </xf>
    <xf numFmtId="3" fontId="29" fillId="0" borderId="0" xfId="16" applyNumberFormat="1" applyFont="1" applyAlignment="1">
      <alignment horizontal="left"/>
    </xf>
    <xf numFmtId="0" fontId="29" fillId="0" borderId="0" xfId="16" applyFont="1" applyAlignment="1">
      <alignment horizontal="right"/>
    </xf>
    <xf numFmtId="0" fontId="67" fillId="0" borderId="0" xfId="16" applyFont="1"/>
    <xf numFmtId="3" fontId="26" fillId="0" borderId="0" xfId="16" applyNumberFormat="1" applyFont="1" applyAlignment="1">
      <alignment horizontal="right"/>
    </xf>
    <xf numFmtId="168" fontId="68" fillId="0" borderId="0" xfId="16" applyNumberFormat="1" applyFont="1" applyAlignment="1">
      <alignment horizontal="right"/>
    </xf>
    <xf numFmtId="168" fontId="69" fillId="0" borderId="0" xfId="16" applyNumberFormat="1" applyFont="1" applyAlignment="1">
      <alignment horizontal="right"/>
    </xf>
    <xf numFmtId="0" fontId="26" fillId="0" borderId="18" xfId="16" applyFont="1" applyBorder="1"/>
    <xf numFmtId="3" fontId="26" fillId="0" borderId="18" xfId="16" applyNumberFormat="1" applyFont="1" applyBorder="1" applyAlignment="1">
      <alignment horizontal="right"/>
    </xf>
    <xf numFmtId="3" fontId="26" fillId="0" borderId="18" xfId="16" applyNumberFormat="1" applyFont="1" applyBorder="1" applyAlignment="1">
      <alignment horizontal="left"/>
    </xf>
    <xf numFmtId="3" fontId="26" fillId="0" borderId="18" xfId="16" applyNumberFormat="1" applyFont="1" applyBorder="1"/>
    <xf numFmtId="0" fontId="14" fillId="0" borderId="0" xfId="16" applyFont="1"/>
    <xf numFmtId="0" fontId="14" fillId="0" borderId="0" xfId="16" applyFont="1" applyAlignment="1">
      <alignment horizontal="left"/>
    </xf>
    <xf numFmtId="0" fontId="38" fillId="0" borderId="0" xfId="16" applyFont="1"/>
    <xf numFmtId="15" fontId="0" fillId="0" borderId="0" xfId="0" applyNumberFormat="1"/>
    <xf numFmtId="165" fontId="56" fillId="0" borderId="20" xfId="11" applyNumberFormat="1" applyFont="1" applyFill="1" applyBorder="1" applyAlignment="1"/>
    <xf numFmtId="0" fontId="0" fillId="0" borderId="0" xfId="0" applyNumberFormat="1"/>
    <xf numFmtId="165" fontId="50" fillId="0" borderId="0" xfId="0" applyFont="1" applyAlignment="1">
      <alignment horizontal="right"/>
    </xf>
    <xf numFmtId="0" fontId="29" fillId="0" borderId="0" xfId="0" applyNumberFormat="1" applyFont="1" applyAlignment="1">
      <alignment vertical="top"/>
    </xf>
    <xf numFmtId="165" fontId="55" fillId="0" borderId="0" xfId="0" applyFont="1" applyAlignment="1">
      <alignment horizontal="left" vertical="top"/>
    </xf>
    <xf numFmtId="165" fontId="33" fillId="0" borderId="0" xfId="0" applyFont="1" applyAlignment="1">
      <alignment horizontal="left" vertical="top"/>
    </xf>
    <xf numFmtId="165" fontId="55" fillId="0" borderId="0" xfId="0" applyFont="1" applyAlignment="1">
      <alignment vertical="top"/>
    </xf>
    <xf numFmtId="165" fontId="28" fillId="37" borderId="0" xfId="0" applyFont="1" applyFill="1"/>
    <xf numFmtId="165" fontId="32" fillId="37" borderId="0" xfId="0" applyFont="1" applyFill="1"/>
    <xf numFmtId="165" fontId="32" fillId="37" borderId="0" xfId="0" applyFont="1" applyFill="1" applyAlignment="1">
      <alignment vertical="top"/>
    </xf>
    <xf numFmtId="165" fontId="29" fillId="37" borderId="0" xfId="0" applyFont="1" applyFill="1" applyAlignment="1">
      <alignment vertical="top"/>
    </xf>
    <xf numFmtId="165" fontId="26" fillId="37" borderId="0" xfId="0" applyFont="1" applyFill="1" applyAlignment="1">
      <alignment vertical="top"/>
    </xf>
    <xf numFmtId="165" fontId="29" fillId="37" borderId="0" xfId="0" applyFont="1" applyFill="1"/>
    <xf numFmtId="165" fontId="14" fillId="37" borderId="0" xfId="0" applyFont="1" applyFill="1"/>
    <xf numFmtId="165" fontId="38" fillId="37" borderId="0" xfId="0" applyFont="1" applyFill="1"/>
    <xf numFmtId="165" fontId="43" fillId="37" borderId="0" xfId="0" applyFont="1" applyFill="1" applyAlignment="1">
      <alignment vertical="center"/>
    </xf>
    <xf numFmtId="165" fontId="26" fillId="7" borderId="0" xfId="0" applyFont="1" applyFill="1"/>
    <xf numFmtId="14" fontId="24" fillId="7" borderId="0" xfId="0" applyNumberFormat="1" applyFont="1" applyFill="1" applyAlignment="1">
      <alignment vertical="top" wrapText="1"/>
    </xf>
    <xf numFmtId="165" fontId="29" fillId="7" borderId="0" xfId="0" applyFont="1" applyFill="1" applyAlignment="1">
      <alignment vertical="top"/>
    </xf>
    <xf numFmtId="165" fontId="29" fillId="7" borderId="0" xfId="0" applyFont="1" applyFill="1" applyAlignment="1">
      <alignment horizontal="right" vertical="top"/>
    </xf>
    <xf numFmtId="0" fontId="29" fillId="7" borderId="0" xfId="12" applyNumberFormat="1" applyFont="1" applyFill="1" applyAlignment="1">
      <alignment horizontal="right" vertical="top" wrapText="1"/>
    </xf>
    <xf numFmtId="166" fontId="29" fillId="7" borderId="0" xfId="0" applyNumberFormat="1" applyFont="1" applyFill="1" applyAlignment="1">
      <alignment horizontal="right" vertical="top"/>
    </xf>
    <xf numFmtId="165" fontId="14" fillId="7" borderId="0" xfId="0" applyFont="1" applyFill="1"/>
    <xf numFmtId="165" fontId="29" fillId="7" borderId="0" xfId="0" applyFont="1" applyFill="1"/>
    <xf numFmtId="165" fontId="28" fillId="0" borderId="0" xfId="0" applyFont="1" applyAlignment="1">
      <alignment horizontal="left" vertical="center" wrapText="1"/>
    </xf>
    <xf numFmtId="165" fontId="0" fillId="7" borderId="0" xfId="0" applyFill="1"/>
    <xf numFmtId="165" fontId="29" fillId="7" borderId="0" xfId="0" applyFont="1" applyFill="1" applyAlignment="1">
      <alignment horizontal="center" vertical="top"/>
    </xf>
    <xf numFmtId="165" fontId="29" fillId="7" borderId="1" xfId="0" applyFont="1" applyFill="1" applyBorder="1" applyAlignment="1">
      <alignment horizontal="right" vertical="top"/>
    </xf>
    <xf numFmtId="165" fontId="29" fillId="7" borderId="1" xfId="0" applyFont="1" applyFill="1" applyBorder="1" applyAlignment="1">
      <alignment horizontal="left" vertical="top"/>
    </xf>
    <xf numFmtId="165" fontId="29" fillId="7" borderId="1" xfId="0" applyFont="1" applyFill="1" applyBorder="1" applyAlignment="1">
      <alignment vertical="top"/>
    </xf>
    <xf numFmtId="165" fontId="29" fillId="7" borderId="1" xfId="0" applyFont="1" applyFill="1" applyBorder="1" applyAlignment="1">
      <alignment horizontal="right" vertical="top" wrapText="1"/>
    </xf>
    <xf numFmtId="0" fontId="29" fillId="7" borderId="1" xfId="12" applyNumberFormat="1" applyFont="1" applyFill="1" applyBorder="1" applyAlignment="1">
      <alignment horizontal="right" vertical="top" wrapText="1"/>
    </xf>
    <xf numFmtId="165" fontId="29" fillId="7" borderId="1" xfId="12" applyFont="1" applyFill="1" applyBorder="1" applyAlignment="1">
      <alignment horizontal="right" vertical="top"/>
    </xf>
    <xf numFmtId="165" fontId="29" fillId="7" borderId="0" xfId="0" applyFont="1" applyFill="1" applyAlignment="1">
      <alignment horizontal="right" vertical="top" wrapText="1"/>
    </xf>
    <xf numFmtId="165" fontId="53" fillId="7" borderId="0" xfId="0" applyFont="1" applyFill="1"/>
    <xf numFmtId="165" fontId="29" fillId="7" borderId="1" xfId="0" applyFont="1" applyFill="1" applyBorder="1"/>
    <xf numFmtId="165" fontId="29" fillId="7" borderId="30" xfId="0" applyFont="1" applyFill="1" applyBorder="1"/>
    <xf numFmtId="0" fontId="85" fillId="7" borderId="0" xfId="99" applyFont="1" applyFill="1" applyAlignment="1">
      <alignment horizontal="center"/>
    </xf>
    <xf numFmtId="0" fontId="15" fillId="7" borderId="0" xfId="99" applyFill="1" applyAlignment="1">
      <alignment horizontal="center"/>
    </xf>
    <xf numFmtId="0" fontId="15" fillId="7" borderId="3" xfId="99" applyFill="1" applyBorder="1"/>
    <xf numFmtId="0" fontId="15" fillId="7" borderId="2" xfId="99" applyFill="1" applyBorder="1"/>
    <xf numFmtId="0" fontId="15" fillId="7" borderId="5" xfId="99" applyFill="1" applyBorder="1"/>
    <xf numFmtId="0" fontId="15" fillId="7" borderId="0" xfId="99" applyFill="1"/>
    <xf numFmtId="0" fontId="15" fillId="7" borderId="7" xfId="99" applyFill="1" applyBorder="1"/>
    <xf numFmtId="0" fontId="15" fillId="7" borderId="30" xfId="99" applyFill="1" applyBorder="1"/>
    <xf numFmtId="169" fontId="29" fillId="7" borderId="0" xfId="0" applyNumberFormat="1" applyFont="1" applyFill="1" applyAlignment="1">
      <alignment horizontal="right" vertical="top"/>
    </xf>
    <xf numFmtId="169" fontId="29" fillId="7" borderId="30" xfId="0" applyNumberFormat="1" applyFont="1" applyFill="1" applyBorder="1" applyAlignment="1">
      <alignment horizontal="right" vertical="top"/>
    </xf>
    <xf numFmtId="0" fontId="57" fillId="7" borderId="0" xfId="99" applyFont="1" applyFill="1"/>
    <xf numFmtId="0" fontId="57" fillId="7" borderId="5" xfId="99" applyFont="1" applyFill="1" applyBorder="1"/>
    <xf numFmtId="165" fontId="37" fillId="7" borderId="0" xfId="0" applyFont="1" applyFill="1" applyAlignment="1">
      <alignment horizontal="right" vertical="top"/>
    </xf>
    <xf numFmtId="0" fontId="15" fillId="7" borderId="1" xfId="99" applyFill="1" applyBorder="1"/>
    <xf numFmtId="165" fontId="86" fillId="7" borderId="0" xfId="0" applyFont="1" applyFill="1"/>
    <xf numFmtId="169" fontId="29" fillId="7" borderId="0" xfId="107" applyNumberFormat="1" applyFont="1" applyFill="1"/>
    <xf numFmtId="169" fontId="29" fillId="7" borderId="30" xfId="107" applyNumberFormat="1" applyFont="1" applyFill="1" applyBorder="1"/>
    <xf numFmtId="169" fontId="29" fillId="7" borderId="31" xfId="107" applyNumberFormat="1" applyFont="1" applyFill="1" applyBorder="1"/>
    <xf numFmtId="165" fontId="87" fillId="7" borderId="0" xfId="0" applyFont="1" applyFill="1"/>
    <xf numFmtId="165" fontId="88" fillId="7" borderId="0" xfId="0" applyFont="1" applyFill="1"/>
    <xf numFmtId="166" fontId="29" fillId="38" borderId="0" xfId="0" applyNumberFormat="1" applyFont="1" applyFill="1" applyAlignment="1">
      <alignment horizontal="right" vertical="top"/>
    </xf>
    <xf numFmtId="2" fontId="88" fillId="7" borderId="0" xfId="0" applyNumberFormat="1" applyFont="1" applyFill="1" applyAlignment="1">
      <alignment horizontal="center"/>
    </xf>
    <xf numFmtId="165" fontId="24" fillId="7" borderId="0" xfId="0" applyFont="1" applyFill="1" applyAlignment="1">
      <alignment vertical="center"/>
    </xf>
    <xf numFmtId="165" fontId="29" fillId="7" borderId="0" xfId="0" applyFont="1" applyFill="1" applyAlignment="1">
      <alignment horizontal="left" vertical="top"/>
    </xf>
    <xf numFmtId="165" fontId="29" fillId="7" borderId="0" xfId="12" applyFont="1" applyFill="1" applyAlignment="1">
      <alignment horizontal="right" vertical="top"/>
    </xf>
    <xf numFmtId="0" fontId="90" fillId="0" borderId="0" xfId="109" applyFont="1"/>
    <xf numFmtId="0" fontId="90" fillId="0" borderId="0" xfId="99" applyFont="1"/>
    <xf numFmtId="165" fontId="91" fillId="7" borderId="0" xfId="0" applyFont="1" applyFill="1"/>
    <xf numFmtId="0" fontId="24" fillId="7" borderId="0" xfId="96" applyFont="1" applyFill="1"/>
    <xf numFmtId="0" fontId="4" fillId="0" borderId="0" xfId="146"/>
    <xf numFmtId="0" fontId="3" fillId="0" borderId="0" xfId="146" applyFont="1"/>
    <xf numFmtId="169" fontId="33" fillId="7" borderId="0" xfId="107" applyNumberFormat="1" applyFont="1" applyFill="1"/>
    <xf numFmtId="169" fontId="29" fillId="7" borderId="0" xfId="0" applyNumberFormat="1" applyFont="1" applyFill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0" fontId="24" fillId="0" borderId="0" xfId="3" applyFont="1" applyAlignment="1">
      <alignment horizontal="left"/>
    </xf>
    <xf numFmtId="165" fontId="83" fillId="0" borderId="0" xfId="0" applyFont="1" applyAlignment="1">
      <alignment vertical="center"/>
    </xf>
    <xf numFmtId="165" fontId="95" fillId="0" borderId="0" xfId="0" applyFont="1" applyAlignment="1">
      <alignment horizontal="left" vertical="center"/>
    </xf>
    <xf numFmtId="165" fontId="94" fillId="0" borderId="0" xfId="0" applyFont="1" applyAlignment="1">
      <alignment vertical="center" wrapText="1"/>
    </xf>
    <xf numFmtId="165" fontId="94" fillId="0" borderId="0" xfId="0" applyFont="1" applyAlignment="1">
      <alignment horizontal="left" vertical="center" indent="2"/>
    </xf>
    <xf numFmtId="165" fontId="95" fillId="0" borderId="0" xfId="0" applyFont="1" applyAlignment="1">
      <alignment horizontal="left" vertical="center" indent="2"/>
    </xf>
    <xf numFmtId="165" fontId="83" fillId="0" borderId="0" xfId="0" applyFont="1" applyAlignment="1">
      <alignment horizontal="left" vertical="center" indent="2"/>
    </xf>
    <xf numFmtId="169" fontId="22" fillId="0" borderId="0" xfId="3" applyNumberFormat="1" applyFont="1" applyAlignment="1">
      <alignment vertical="center"/>
    </xf>
    <xf numFmtId="0" fontId="22" fillId="0" borderId="0" xfId="3" applyFont="1" applyAlignment="1">
      <alignment vertical="center"/>
    </xf>
    <xf numFmtId="0" fontId="83" fillId="0" borderId="0" xfId="3" applyFont="1"/>
    <xf numFmtId="0" fontId="83" fillId="0" borderId="0" xfId="3" applyFont="1" applyAlignment="1">
      <alignment vertical="center"/>
    </xf>
    <xf numFmtId="0" fontId="83" fillId="0" borderId="0" xfId="3" applyFont="1" applyAlignment="1">
      <alignment horizontal="left"/>
    </xf>
    <xf numFmtId="1" fontId="21" fillId="0" borderId="0" xfId="3" applyNumberFormat="1" applyFont="1" applyAlignment="1">
      <alignment horizontal="right" vertical="center"/>
    </xf>
    <xf numFmtId="0" fontId="22" fillId="0" borderId="0" xfId="3" applyFont="1" applyAlignment="1">
      <alignment horizontal="right" vertical="center"/>
    </xf>
    <xf numFmtId="0" fontId="83" fillId="0" borderId="0" xfId="3" applyFont="1" applyAlignment="1">
      <alignment horizontal="left" vertical="center"/>
    </xf>
    <xf numFmtId="1" fontId="21" fillId="0" borderId="0" xfId="3" applyNumberFormat="1" applyFont="1" applyAlignment="1">
      <alignment horizontal="right"/>
    </xf>
    <xf numFmtId="167" fontId="83" fillId="0" borderId="0" xfId="3" applyNumberFormat="1" applyFont="1" applyAlignment="1">
      <alignment horizontal="right" vertical="center"/>
    </xf>
    <xf numFmtId="167" fontId="83" fillId="0" borderId="0" xfId="3" applyNumberFormat="1" applyFont="1" applyAlignment="1">
      <alignment horizontal="right" vertical="top"/>
    </xf>
    <xf numFmtId="167" fontId="83" fillId="0" borderId="0" xfId="3" applyNumberFormat="1" applyFont="1" applyAlignment="1">
      <alignment horizontal="right"/>
    </xf>
    <xf numFmtId="0" fontId="92" fillId="0" borderId="0" xfId="3" applyFont="1" applyAlignment="1">
      <alignment vertical="center"/>
    </xf>
    <xf numFmtId="1" fontId="22" fillId="0" borderId="32" xfId="3" applyNumberFormat="1" applyFont="1" applyBorder="1" applyAlignment="1">
      <alignment horizontal="center" vertical="center"/>
    </xf>
    <xf numFmtId="0" fontId="21" fillId="0" borderId="0" xfId="3" applyFont="1"/>
    <xf numFmtId="0" fontId="93" fillId="0" borderId="0" xfId="3" applyFont="1"/>
    <xf numFmtId="0" fontId="84" fillId="0" borderId="0" xfId="3" applyFont="1" applyAlignment="1">
      <alignment horizontal="left" vertical="center"/>
    </xf>
    <xf numFmtId="167" fontId="83" fillId="0" borderId="0" xfId="3" applyNumberFormat="1" applyFont="1" applyAlignment="1">
      <alignment horizontal="right" vertical="top" wrapText="1"/>
    </xf>
    <xf numFmtId="170" fontId="83" fillId="0" borderId="0" xfId="3" applyNumberFormat="1" applyFont="1" applyAlignment="1">
      <alignment horizontal="right" vertical="center"/>
    </xf>
    <xf numFmtId="170" fontId="84" fillId="0" borderId="0" xfId="3" applyNumberFormat="1" applyFont="1" applyAlignment="1">
      <alignment horizontal="right" vertical="center"/>
    </xf>
    <xf numFmtId="170" fontId="83" fillId="0" borderId="0" xfId="3" applyNumberFormat="1" applyFont="1" applyAlignment="1">
      <alignment horizontal="left" vertical="top"/>
    </xf>
    <xf numFmtId="170" fontId="83" fillId="0" borderId="0" xfId="3" quotePrefix="1" applyNumberFormat="1" applyFont="1" applyAlignment="1">
      <alignment horizontal="right" vertical="top"/>
    </xf>
    <xf numFmtId="170" fontId="29" fillId="7" borderId="31" xfId="0" applyNumberFormat="1" applyFont="1" applyFill="1" applyBorder="1" applyAlignment="1">
      <alignment horizontal="right"/>
    </xf>
    <xf numFmtId="169" fontId="29" fillId="7" borderId="33" xfId="107" applyNumberFormat="1" applyFont="1" applyFill="1" applyBorder="1"/>
    <xf numFmtId="169" fontId="29" fillId="7" borderId="30" xfId="0" applyNumberFormat="1" applyFont="1" applyFill="1" applyBorder="1" applyAlignment="1">
      <alignment horizontal="left"/>
    </xf>
    <xf numFmtId="169" fontId="29" fillId="7" borderId="0" xfId="0" applyNumberFormat="1" applyFont="1" applyFill="1" applyAlignment="1">
      <alignment horizontal="left"/>
    </xf>
    <xf numFmtId="170" fontId="29" fillId="0" borderId="0" xfId="3" applyNumberFormat="1" applyFont="1" applyAlignment="1">
      <alignment horizontal="right"/>
    </xf>
    <xf numFmtId="169" fontId="33" fillId="7" borderId="0" xfId="107" applyNumberFormat="1" applyFont="1" applyFill="1" applyAlignment="1">
      <alignment horizontal="center"/>
    </xf>
    <xf numFmtId="165" fontId="96" fillId="0" borderId="0" xfId="0" applyFont="1" applyAlignment="1">
      <alignment horizontal="center"/>
    </xf>
    <xf numFmtId="170" fontId="29" fillId="0" borderId="34" xfId="3" applyNumberFormat="1" applyFont="1" applyBorder="1" applyAlignment="1">
      <alignment horizontal="right" vertical="center"/>
    </xf>
    <xf numFmtId="170" fontId="29" fillId="7" borderId="0" xfId="0" applyNumberFormat="1" applyFont="1" applyFill="1" applyAlignment="1">
      <alignment horizontal="right"/>
    </xf>
    <xf numFmtId="165" fontId="14" fillId="0" borderId="0" xfId="0" applyFont="1" applyAlignment="1">
      <alignment horizontal="left" vertical="top"/>
    </xf>
    <xf numFmtId="169" fontId="29" fillId="7" borderId="35" xfId="0" applyNumberFormat="1" applyFont="1" applyFill="1" applyBorder="1" applyAlignment="1">
      <alignment horizontal="right"/>
    </xf>
    <xf numFmtId="169" fontId="29" fillId="7" borderId="36" xfId="0" applyNumberFormat="1" applyFont="1" applyFill="1" applyBorder="1" applyAlignment="1">
      <alignment horizontal="right"/>
    </xf>
    <xf numFmtId="165" fontId="29" fillId="7" borderId="35" xfId="0" applyFont="1" applyFill="1" applyBorder="1"/>
    <xf numFmtId="169" fontId="29" fillId="7" borderId="35" xfId="0" applyNumberFormat="1" applyFont="1" applyFill="1" applyBorder="1" applyAlignment="1">
      <alignment horizontal="right" vertical="top"/>
    </xf>
    <xf numFmtId="165" fontId="99" fillId="0" borderId="0" xfId="0" applyFont="1" applyAlignment="1">
      <alignment horizontal="center" vertical="center"/>
    </xf>
    <xf numFmtId="167" fontId="83" fillId="0" borderId="32" xfId="3" applyNumberFormat="1" applyFont="1" applyBorder="1" applyAlignment="1">
      <alignment horizontal="center" vertical="center"/>
    </xf>
    <xf numFmtId="165" fontId="14" fillId="0" borderId="0" xfId="0" applyFont="1" applyAlignment="1">
      <alignment horizontal="left" vertical="center" wrapText="1"/>
    </xf>
    <xf numFmtId="0" fontId="14" fillId="0" borderId="0" xfId="3" applyAlignment="1">
      <alignment horizontal="left" vertical="top" wrapText="1"/>
    </xf>
    <xf numFmtId="0" fontId="84" fillId="0" borderId="0" xfId="3" applyFont="1" applyAlignment="1">
      <alignment horizontal="left" vertical="center"/>
    </xf>
    <xf numFmtId="167" fontId="83" fillId="0" borderId="0" xfId="3" applyNumberFormat="1" applyFont="1" applyAlignment="1">
      <alignment horizontal="right" vertical="top" wrapText="1"/>
    </xf>
    <xf numFmtId="1" fontId="84" fillId="0" borderId="0" xfId="3" applyNumberFormat="1" applyFont="1" applyAlignment="1">
      <alignment horizontal="right" vertical="top" wrapText="1"/>
    </xf>
    <xf numFmtId="165" fontId="14" fillId="0" borderId="0" xfId="0" applyFont="1" applyAlignment="1">
      <alignment vertical="center" wrapText="1"/>
    </xf>
    <xf numFmtId="165" fontId="0" fillId="0" borderId="0" xfId="0" applyAlignment="1">
      <alignment wrapText="1"/>
    </xf>
    <xf numFmtId="165" fontId="0" fillId="0" borderId="0" xfId="0"/>
    <xf numFmtId="0" fontId="14" fillId="0" borderId="0" xfId="3" applyAlignment="1">
      <alignment wrapText="1"/>
    </xf>
    <xf numFmtId="165" fontId="14" fillId="0" borderId="0" xfId="0" applyFont="1" applyAlignment="1">
      <alignment horizontal="left" vertical="top" wrapText="1"/>
    </xf>
    <xf numFmtId="165" fontId="14" fillId="0" borderId="0" xfId="0" applyFont="1" applyAlignment="1">
      <alignment horizontal="left" vertical="top"/>
    </xf>
    <xf numFmtId="165" fontId="29" fillId="7" borderId="2" xfId="0" applyFont="1" applyFill="1" applyBorder="1" applyAlignment="1">
      <alignment horizontal="center" vertical="center"/>
    </xf>
    <xf numFmtId="165" fontId="29" fillId="7" borderId="0" xfId="0" applyFont="1" applyFill="1" applyAlignment="1">
      <alignment horizontal="center" vertical="center"/>
    </xf>
    <xf numFmtId="165" fontId="29" fillId="7" borderId="30" xfId="0" applyFont="1" applyFill="1" applyBorder="1" applyAlignment="1">
      <alignment horizontal="center" vertical="center"/>
    </xf>
    <xf numFmtId="165" fontId="29" fillId="7" borderId="19" xfId="0" applyFont="1" applyFill="1" applyBorder="1" applyAlignment="1">
      <alignment horizontal="center" vertical="top"/>
    </xf>
    <xf numFmtId="165" fontId="29" fillId="7" borderId="31" xfId="0" applyFont="1" applyFill="1" applyBorder="1" applyAlignment="1">
      <alignment horizontal="center" vertical="center"/>
    </xf>
    <xf numFmtId="165" fontId="0" fillId="7" borderId="0" xfId="0" applyFill="1" applyAlignment="1">
      <alignment horizontal="center"/>
    </xf>
    <xf numFmtId="165" fontId="97" fillId="6" borderId="0" xfId="0" applyFont="1" applyFill="1" applyAlignment="1">
      <alignment vertical="center" wrapText="1"/>
    </xf>
    <xf numFmtId="165" fontId="98" fillId="0" borderId="0" xfId="0" applyFont="1"/>
    <xf numFmtId="0" fontId="85" fillId="7" borderId="0" xfId="99" applyFont="1" applyFill="1" applyAlignment="1">
      <alignment horizontal="left"/>
    </xf>
    <xf numFmtId="165" fontId="29" fillId="7" borderId="0" xfId="0" applyFont="1" applyFill="1" applyAlignment="1">
      <alignment horizontal="center" vertical="top"/>
    </xf>
    <xf numFmtId="165" fontId="0" fillId="0" borderId="0" xfId="0" applyAlignment="1">
      <alignment horizontal="center" vertical="center"/>
    </xf>
    <xf numFmtId="165" fontId="27" fillId="0" borderId="0" xfId="0" applyFont="1" applyAlignment="1">
      <alignment horizontal="left"/>
    </xf>
    <xf numFmtId="17" fontId="24" fillId="0" borderId="2" xfId="0" applyNumberFormat="1" applyFont="1" applyBorder="1" applyAlignment="1">
      <alignment horizontal="left"/>
    </xf>
    <xf numFmtId="165" fontId="28" fillId="0" borderId="0" xfId="0" applyFont="1" applyAlignment="1">
      <alignment horizontal="left"/>
    </xf>
    <xf numFmtId="165" fontId="40" fillId="0" borderId="0" xfId="0" applyFont="1" applyAlignment="1">
      <alignment horizontal="left"/>
    </xf>
    <xf numFmtId="174" fontId="19" fillId="0" borderId="0" xfId="0" applyNumberFormat="1" applyFont="1" applyAlignment="1">
      <alignment horizontal="left"/>
    </xf>
    <xf numFmtId="165" fontId="29" fillId="0" borderId="8" xfId="0" applyFont="1" applyBorder="1" applyAlignment="1">
      <alignment horizontal="center" vertical="top"/>
    </xf>
    <xf numFmtId="165" fontId="29" fillId="0" borderId="0" xfId="0" applyFont="1" applyAlignment="1">
      <alignment horizontal="center"/>
    </xf>
    <xf numFmtId="165" fontId="29" fillId="0" borderId="15" xfId="0" applyFont="1" applyBorder="1" applyAlignment="1">
      <alignment horizontal="center"/>
    </xf>
    <xf numFmtId="165" fontId="29" fillId="0" borderId="14" xfId="0" applyFont="1" applyBorder="1" applyAlignment="1">
      <alignment horizontal="center" vertical="top" wrapText="1"/>
    </xf>
    <xf numFmtId="165" fontId="29" fillId="0" borderId="0" xfId="0" applyFont="1" applyAlignment="1">
      <alignment horizontal="center" vertical="top" wrapText="1"/>
    </xf>
    <xf numFmtId="165" fontId="29" fillId="0" borderId="16" xfId="0" applyFont="1" applyBorder="1" applyAlignment="1">
      <alignment horizontal="center" vertical="top" wrapText="1"/>
    </xf>
    <xf numFmtId="0" fontId="29" fillId="6" borderId="0" xfId="5" applyFont="1" applyFill="1" applyAlignment="1">
      <alignment horizontal="center" vertical="top" wrapText="1"/>
    </xf>
    <xf numFmtId="0" fontId="29" fillId="6" borderId="16" xfId="5" applyFont="1" applyFill="1" applyBorder="1" applyAlignment="1">
      <alignment horizontal="center" vertical="top" wrapText="1"/>
    </xf>
    <xf numFmtId="165" fontId="50" fillId="0" borderId="3" xfId="0" applyFont="1" applyBorder="1" applyAlignment="1">
      <alignment horizontal="center"/>
    </xf>
    <xf numFmtId="165" fontId="50" fillId="0" borderId="2" xfId="0" applyFont="1" applyBorder="1" applyAlignment="1">
      <alignment horizontal="center"/>
    </xf>
    <xf numFmtId="165" fontId="50" fillId="0" borderId="4" xfId="0" applyFont="1" applyBorder="1" applyAlignment="1">
      <alignment horizontal="center"/>
    </xf>
    <xf numFmtId="0" fontId="28" fillId="0" borderId="0" xfId="16" applyFont="1"/>
    <xf numFmtId="0" fontId="28" fillId="0" borderId="0" xfId="16" applyFont="1" applyAlignment="1">
      <alignment horizontal="left"/>
    </xf>
    <xf numFmtId="0" fontId="40" fillId="0" borderId="0" xfId="47" applyFont="1" applyAlignment="1">
      <alignment horizontal="left"/>
    </xf>
    <xf numFmtId="165" fontId="29" fillId="0" borderId="19" xfId="0" applyFont="1" applyBorder="1" applyAlignment="1">
      <alignment horizontal="center" vertical="top"/>
    </xf>
    <xf numFmtId="165" fontId="40" fillId="0" borderId="0" xfId="13" applyFont="1" applyAlignment="1">
      <alignment horizontal="left"/>
    </xf>
    <xf numFmtId="165" fontId="28" fillId="0" borderId="0" xfId="0" applyFont="1" applyAlignment="1">
      <alignment horizontal="left" vertical="center" wrapText="1"/>
    </xf>
    <xf numFmtId="17" fontId="26" fillId="0" borderId="0" xfId="0" applyNumberFormat="1" applyFont="1" applyAlignment="1">
      <alignment vertical="center" wrapText="1"/>
    </xf>
    <xf numFmtId="165" fontId="29" fillId="0" borderId="0" xfId="0" applyFont="1" applyAlignment="1">
      <alignment horizontal="center" vertical="top"/>
    </xf>
  </cellXfs>
  <cellStyles count="385">
    <cellStyle name="20% - Accent1" xfId="72" builtinId="30" customBuiltin="1"/>
    <cellStyle name="20% - Accent1 2" xfId="17" xr:uid="{00000000-0005-0000-0000-000001000000}"/>
    <cellStyle name="20% - Accent1 2 2" xfId="116" xr:uid="{00000000-0005-0000-0000-000002000000}"/>
    <cellStyle name="20% - Accent1 2 2 2" xfId="203" xr:uid="{00000000-0005-0000-0000-000003000000}"/>
    <cellStyle name="20% - Accent1 2 2 3" xfId="308" xr:uid="{00000000-0005-0000-0000-000004000000}"/>
    <cellStyle name="20% - Accent1 2 3" xfId="165" xr:uid="{00000000-0005-0000-0000-000005000000}"/>
    <cellStyle name="20% - Accent1 2 4" xfId="271" xr:uid="{00000000-0005-0000-0000-000006000000}"/>
    <cellStyle name="20% - Accent1 3" xfId="129" xr:uid="{00000000-0005-0000-0000-000007000000}"/>
    <cellStyle name="20% - Accent1 3 2" xfId="216" xr:uid="{00000000-0005-0000-0000-000008000000}"/>
    <cellStyle name="20% - Accent1 3 3" xfId="321" xr:uid="{00000000-0005-0000-0000-000009000000}"/>
    <cellStyle name="20% - Accent1 4" xfId="148" xr:uid="{00000000-0005-0000-0000-00000A000000}"/>
    <cellStyle name="20% - Accent1 4 2" xfId="235" xr:uid="{00000000-0005-0000-0000-00000B000000}"/>
    <cellStyle name="20% - Accent1 4 3" xfId="340" xr:uid="{00000000-0005-0000-0000-00000C000000}"/>
    <cellStyle name="20% - Accent1 5" xfId="251" xr:uid="{00000000-0005-0000-0000-00000D000000}"/>
    <cellStyle name="20% - Accent1 5 2" xfId="356" xr:uid="{00000000-0005-0000-0000-00000E000000}"/>
    <cellStyle name="20% - Accent1 6" xfId="179" xr:uid="{00000000-0005-0000-0000-00000F000000}"/>
    <cellStyle name="20% - Accent1 6 2" xfId="371" xr:uid="{00000000-0005-0000-0000-000010000000}"/>
    <cellStyle name="20% - Accent1 7" xfId="285" xr:uid="{00000000-0005-0000-0000-000011000000}"/>
    <cellStyle name="20% - Accent2" xfId="75" builtinId="34" customBuiltin="1"/>
    <cellStyle name="20% - Accent2 2" xfId="18" xr:uid="{00000000-0005-0000-0000-000013000000}"/>
    <cellStyle name="20% - Accent2 2 2" xfId="117" xr:uid="{00000000-0005-0000-0000-000014000000}"/>
    <cellStyle name="20% - Accent2 2 2 2" xfId="204" xr:uid="{00000000-0005-0000-0000-000015000000}"/>
    <cellStyle name="20% - Accent2 2 2 3" xfId="309" xr:uid="{00000000-0005-0000-0000-000016000000}"/>
    <cellStyle name="20% - Accent2 2 3" xfId="166" xr:uid="{00000000-0005-0000-0000-000017000000}"/>
    <cellStyle name="20% - Accent2 2 4" xfId="272" xr:uid="{00000000-0005-0000-0000-000018000000}"/>
    <cellStyle name="20% - Accent2 3" xfId="131" xr:uid="{00000000-0005-0000-0000-000019000000}"/>
    <cellStyle name="20% - Accent2 3 2" xfId="218" xr:uid="{00000000-0005-0000-0000-00001A000000}"/>
    <cellStyle name="20% - Accent2 3 3" xfId="323" xr:uid="{00000000-0005-0000-0000-00001B000000}"/>
    <cellStyle name="20% - Accent2 4" xfId="150" xr:uid="{00000000-0005-0000-0000-00001C000000}"/>
    <cellStyle name="20% - Accent2 4 2" xfId="237" xr:uid="{00000000-0005-0000-0000-00001D000000}"/>
    <cellStyle name="20% - Accent2 4 3" xfId="342" xr:uid="{00000000-0005-0000-0000-00001E000000}"/>
    <cellStyle name="20% - Accent2 5" xfId="252" xr:uid="{00000000-0005-0000-0000-00001F000000}"/>
    <cellStyle name="20% - Accent2 5 2" xfId="357" xr:uid="{00000000-0005-0000-0000-000020000000}"/>
    <cellStyle name="20% - Accent2 6" xfId="181" xr:uid="{00000000-0005-0000-0000-000021000000}"/>
    <cellStyle name="20% - Accent2 6 2" xfId="372" xr:uid="{00000000-0005-0000-0000-000022000000}"/>
    <cellStyle name="20% - Accent2 7" xfId="287" xr:uid="{00000000-0005-0000-0000-000023000000}"/>
    <cellStyle name="20% - Accent3" xfId="78" builtinId="38" customBuiltin="1"/>
    <cellStyle name="20% - Accent3 2" xfId="19" xr:uid="{00000000-0005-0000-0000-000025000000}"/>
    <cellStyle name="20% - Accent3 2 2" xfId="118" xr:uid="{00000000-0005-0000-0000-000026000000}"/>
    <cellStyle name="20% - Accent3 2 2 2" xfId="205" xr:uid="{00000000-0005-0000-0000-000027000000}"/>
    <cellStyle name="20% - Accent3 2 2 3" xfId="310" xr:uid="{00000000-0005-0000-0000-000028000000}"/>
    <cellStyle name="20% - Accent3 2 3" xfId="167" xr:uid="{00000000-0005-0000-0000-000029000000}"/>
    <cellStyle name="20% - Accent3 2 4" xfId="273" xr:uid="{00000000-0005-0000-0000-00002A000000}"/>
    <cellStyle name="20% - Accent3 3" xfId="133" xr:uid="{00000000-0005-0000-0000-00002B000000}"/>
    <cellStyle name="20% - Accent3 3 2" xfId="220" xr:uid="{00000000-0005-0000-0000-00002C000000}"/>
    <cellStyle name="20% - Accent3 3 3" xfId="325" xr:uid="{00000000-0005-0000-0000-00002D000000}"/>
    <cellStyle name="20% - Accent3 4" xfId="152" xr:uid="{00000000-0005-0000-0000-00002E000000}"/>
    <cellStyle name="20% - Accent3 4 2" xfId="239" xr:uid="{00000000-0005-0000-0000-00002F000000}"/>
    <cellStyle name="20% - Accent3 4 3" xfId="344" xr:uid="{00000000-0005-0000-0000-000030000000}"/>
    <cellStyle name="20% - Accent3 5" xfId="253" xr:uid="{00000000-0005-0000-0000-000031000000}"/>
    <cellStyle name="20% - Accent3 5 2" xfId="358" xr:uid="{00000000-0005-0000-0000-000032000000}"/>
    <cellStyle name="20% - Accent3 6" xfId="183" xr:uid="{00000000-0005-0000-0000-000033000000}"/>
    <cellStyle name="20% - Accent3 6 2" xfId="373" xr:uid="{00000000-0005-0000-0000-000034000000}"/>
    <cellStyle name="20% - Accent3 7" xfId="289" xr:uid="{00000000-0005-0000-0000-000035000000}"/>
    <cellStyle name="20% - Accent4" xfId="81" builtinId="42" customBuiltin="1"/>
    <cellStyle name="20% - Accent4 2" xfId="20" xr:uid="{00000000-0005-0000-0000-000037000000}"/>
    <cellStyle name="20% - Accent4 2 2" xfId="119" xr:uid="{00000000-0005-0000-0000-000038000000}"/>
    <cellStyle name="20% - Accent4 2 2 2" xfId="206" xr:uid="{00000000-0005-0000-0000-000039000000}"/>
    <cellStyle name="20% - Accent4 2 2 3" xfId="311" xr:uid="{00000000-0005-0000-0000-00003A000000}"/>
    <cellStyle name="20% - Accent4 2 3" xfId="168" xr:uid="{00000000-0005-0000-0000-00003B000000}"/>
    <cellStyle name="20% - Accent4 2 4" xfId="274" xr:uid="{00000000-0005-0000-0000-00003C000000}"/>
    <cellStyle name="20% - Accent4 3" xfId="135" xr:uid="{00000000-0005-0000-0000-00003D000000}"/>
    <cellStyle name="20% - Accent4 3 2" xfId="222" xr:uid="{00000000-0005-0000-0000-00003E000000}"/>
    <cellStyle name="20% - Accent4 3 3" xfId="327" xr:uid="{00000000-0005-0000-0000-00003F000000}"/>
    <cellStyle name="20% - Accent4 4" xfId="154" xr:uid="{00000000-0005-0000-0000-000040000000}"/>
    <cellStyle name="20% - Accent4 4 2" xfId="241" xr:uid="{00000000-0005-0000-0000-000041000000}"/>
    <cellStyle name="20% - Accent4 4 3" xfId="346" xr:uid="{00000000-0005-0000-0000-000042000000}"/>
    <cellStyle name="20% - Accent4 5" xfId="254" xr:uid="{00000000-0005-0000-0000-000043000000}"/>
    <cellStyle name="20% - Accent4 5 2" xfId="359" xr:uid="{00000000-0005-0000-0000-000044000000}"/>
    <cellStyle name="20% - Accent4 6" xfId="185" xr:uid="{00000000-0005-0000-0000-000045000000}"/>
    <cellStyle name="20% - Accent4 6 2" xfId="374" xr:uid="{00000000-0005-0000-0000-000046000000}"/>
    <cellStyle name="20% - Accent4 7" xfId="291" xr:uid="{00000000-0005-0000-0000-000047000000}"/>
    <cellStyle name="20% - Accent5" xfId="85" builtinId="46" customBuiltin="1"/>
    <cellStyle name="20% - Accent5 2" xfId="21" xr:uid="{00000000-0005-0000-0000-000049000000}"/>
    <cellStyle name="20% - Accent5 2 2" xfId="120" xr:uid="{00000000-0005-0000-0000-00004A000000}"/>
    <cellStyle name="20% - Accent5 2 2 2" xfId="207" xr:uid="{00000000-0005-0000-0000-00004B000000}"/>
    <cellStyle name="20% - Accent5 2 2 3" xfId="312" xr:uid="{00000000-0005-0000-0000-00004C000000}"/>
    <cellStyle name="20% - Accent5 2 3" xfId="169" xr:uid="{00000000-0005-0000-0000-00004D000000}"/>
    <cellStyle name="20% - Accent5 2 4" xfId="275" xr:uid="{00000000-0005-0000-0000-00004E000000}"/>
    <cellStyle name="20% - Accent5 3" xfId="137" xr:uid="{00000000-0005-0000-0000-00004F000000}"/>
    <cellStyle name="20% - Accent5 3 2" xfId="224" xr:uid="{00000000-0005-0000-0000-000050000000}"/>
    <cellStyle name="20% - Accent5 3 3" xfId="329" xr:uid="{00000000-0005-0000-0000-000051000000}"/>
    <cellStyle name="20% - Accent5 4" xfId="156" xr:uid="{00000000-0005-0000-0000-000052000000}"/>
    <cellStyle name="20% - Accent5 4 2" xfId="243" xr:uid="{00000000-0005-0000-0000-000053000000}"/>
    <cellStyle name="20% - Accent5 4 3" xfId="348" xr:uid="{00000000-0005-0000-0000-000054000000}"/>
    <cellStyle name="20% - Accent5 5" xfId="255" xr:uid="{00000000-0005-0000-0000-000055000000}"/>
    <cellStyle name="20% - Accent5 5 2" xfId="360" xr:uid="{00000000-0005-0000-0000-000056000000}"/>
    <cellStyle name="20% - Accent5 6" xfId="187" xr:uid="{00000000-0005-0000-0000-000057000000}"/>
    <cellStyle name="20% - Accent5 6 2" xfId="375" xr:uid="{00000000-0005-0000-0000-000058000000}"/>
    <cellStyle name="20% - Accent5 7" xfId="293" xr:uid="{00000000-0005-0000-0000-000059000000}"/>
    <cellStyle name="20% - Accent6" xfId="89" builtinId="50" customBuiltin="1"/>
    <cellStyle name="20% - Accent6 2" xfId="22" xr:uid="{00000000-0005-0000-0000-00005B000000}"/>
    <cellStyle name="20% - Accent6 2 2" xfId="121" xr:uid="{00000000-0005-0000-0000-00005C000000}"/>
    <cellStyle name="20% - Accent6 2 2 2" xfId="208" xr:uid="{00000000-0005-0000-0000-00005D000000}"/>
    <cellStyle name="20% - Accent6 2 2 3" xfId="313" xr:uid="{00000000-0005-0000-0000-00005E000000}"/>
    <cellStyle name="20% - Accent6 2 3" xfId="170" xr:uid="{00000000-0005-0000-0000-00005F000000}"/>
    <cellStyle name="20% - Accent6 2 4" xfId="276" xr:uid="{00000000-0005-0000-0000-000060000000}"/>
    <cellStyle name="20% - Accent6 3" xfId="139" xr:uid="{00000000-0005-0000-0000-000061000000}"/>
    <cellStyle name="20% - Accent6 3 2" xfId="226" xr:uid="{00000000-0005-0000-0000-000062000000}"/>
    <cellStyle name="20% - Accent6 3 3" xfId="331" xr:uid="{00000000-0005-0000-0000-000063000000}"/>
    <cellStyle name="20% - Accent6 4" xfId="158" xr:uid="{00000000-0005-0000-0000-000064000000}"/>
    <cellStyle name="20% - Accent6 4 2" xfId="245" xr:uid="{00000000-0005-0000-0000-000065000000}"/>
    <cellStyle name="20% - Accent6 4 3" xfId="350" xr:uid="{00000000-0005-0000-0000-000066000000}"/>
    <cellStyle name="20% - Accent6 5" xfId="256" xr:uid="{00000000-0005-0000-0000-000067000000}"/>
    <cellStyle name="20% - Accent6 5 2" xfId="361" xr:uid="{00000000-0005-0000-0000-000068000000}"/>
    <cellStyle name="20% - Accent6 6" xfId="189" xr:uid="{00000000-0005-0000-0000-000069000000}"/>
    <cellStyle name="20% - Accent6 6 2" xfId="376" xr:uid="{00000000-0005-0000-0000-00006A000000}"/>
    <cellStyle name="20% - Accent6 7" xfId="295" xr:uid="{00000000-0005-0000-0000-00006B000000}"/>
    <cellStyle name="40% - Accent1" xfId="73" builtinId="31" customBuiltin="1"/>
    <cellStyle name="40% - Accent1 2" xfId="23" xr:uid="{00000000-0005-0000-0000-00006D000000}"/>
    <cellStyle name="40% - Accent1 2 2" xfId="122" xr:uid="{00000000-0005-0000-0000-00006E000000}"/>
    <cellStyle name="40% - Accent1 2 2 2" xfId="209" xr:uid="{00000000-0005-0000-0000-00006F000000}"/>
    <cellStyle name="40% - Accent1 2 2 3" xfId="314" xr:uid="{00000000-0005-0000-0000-000070000000}"/>
    <cellStyle name="40% - Accent1 2 3" xfId="171" xr:uid="{00000000-0005-0000-0000-000071000000}"/>
    <cellStyle name="40% - Accent1 2 4" xfId="277" xr:uid="{00000000-0005-0000-0000-000072000000}"/>
    <cellStyle name="40% - Accent1 3" xfId="130" xr:uid="{00000000-0005-0000-0000-000073000000}"/>
    <cellStyle name="40% - Accent1 3 2" xfId="217" xr:uid="{00000000-0005-0000-0000-000074000000}"/>
    <cellStyle name="40% - Accent1 3 3" xfId="322" xr:uid="{00000000-0005-0000-0000-000075000000}"/>
    <cellStyle name="40% - Accent1 4" xfId="149" xr:uid="{00000000-0005-0000-0000-000076000000}"/>
    <cellStyle name="40% - Accent1 4 2" xfId="236" xr:uid="{00000000-0005-0000-0000-000077000000}"/>
    <cellStyle name="40% - Accent1 4 3" xfId="341" xr:uid="{00000000-0005-0000-0000-000078000000}"/>
    <cellStyle name="40% - Accent1 5" xfId="257" xr:uid="{00000000-0005-0000-0000-000079000000}"/>
    <cellStyle name="40% - Accent1 5 2" xfId="362" xr:uid="{00000000-0005-0000-0000-00007A000000}"/>
    <cellStyle name="40% - Accent1 6" xfId="180" xr:uid="{00000000-0005-0000-0000-00007B000000}"/>
    <cellStyle name="40% - Accent1 6 2" xfId="377" xr:uid="{00000000-0005-0000-0000-00007C000000}"/>
    <cellStyle name="40% - Accent1 7" xfId="286" xr:uid="{00000000-0005-0000-0000-00007D000000}"/>
    <cellStyle name="40% - Accent2" xfId="76" builtinId="35" customBuiltin="1"/>
    <cellStyle name="40% - Accent2 2" xfId="24" xr:uid="{00000000-0005-0000-0000-00007F000000}"/>
    <cellStyle name="40% - Accent2 2 2" xfId="123" xr:uid="{00000000-0005-0000-0000-000080000000}"/>
    <cellStyle name="40% - Accent2 2 2 2" xfId="210" xr:uid="{00000000-0005-0000-0000-000081000000}"/>
    <cellStyle name="40% - Accent2 2 2 3" xfId="315" xr:uid="{00000000-0005-0000-0000-000082000000}"/>
    <cellStyle name="40% - Accent2 2 3" xfId="172" xr:uid="{00000000-0005-0000-0000-000083000000}"/>
    <cellStyle name="40% - Accent2 2 4" xfId="278" xr:uid="{00000000-0005-0000-0000-000084000000}"/>
    <cellStyle name="40% - Accent2 3" xfId="132" xr:uid="{00000000-0005-0000-0000-000085000000}"/>
    <cellStyle name="40% - Accent2 3 2" xfId="219" xr:uid="{00000000-0005-0000-0000-000086000000}"/>
    <cellStyle name="40% - Accent2 3 3" xfId="324" xr:uid="{00000000-0005-0000-0000-000087000000}"/>
    <cellStyle name="40% - Accent2 4" xfId="151" xr:uid="{00000000-0005-0000-0000-000088000000}"/>
    <cellStyle name="40% - Accent2 4 2" xfId="238" xr:uid="{00000000-0005-0000-0000-000089000000}"/>
    <cellStyle name="40% - Accent2 4 3" xfId="343" xr:uid="{00000000-0005-0000-0000-00008A000000}"/>
    <cellStyle name="40% - Accent2 5" xfId="258" xr:uid="{00000000-0005-0000-0000-00008B000000}"/>
    <cellStyle name="40% - Accent2 5 2" xfId="363" xr:uid="{00000000-0005-0000-0000-00008C000000}"/>
    <cellStyle name="40% - Accent2 6" xfId="182" xr:uid="{00000000-0005-0000-0000-00008D000000}"/>
    <cellStyle name="40% - Accent2 6 2" xfId="378" xr:uid="{00000000-0005-0000-0000-00008E000000}"/>
    <cellStyle name="40% - Accent2 7" xfId="288" xr:uid="{00000000-0005-0000-0000-00008F000000}"/>
    <cellStyle name="40% - Accent3" xfId="79" builtinId="39" customBuiltin="1"/>
    <cellStyle name="40% - Accent3 2" xfId="25" xr:uid="{00000000-0005-0000-0000-000091000000}"/>
    <cellStyle name="40% - Accent3 2 2" xfId="124" xr:uid="{00000000-0005-0000-0000-000092000000}"/>
    <cellStyle name="40% - Accent3 2 2 2" xfId="211" xr:uid="{00000000-0005-0000-0000-000093000000}"/>
    <cellStyle name="40% - Accent3 2 2 3" xfId="316" xr:uid="{00000000-0005-0000-0000-000094000000}"/>
    <cellStyle name="40% - Accent3 2 3" xfId="173" xr:uid="{00000000-0005-0000-0000-000095000000}"/>
    <cellStyle name="40% - Accent3 2 4" xfId="279" xr:uid="{00000000-0005-0000-0000-000096000000}"/>
    <cellStyle name="40% - Accent3 3" xfId="134" xr:uid="{00000000-0005-0000-0000-000097000000}"/>
    <cellStyle name="40% - Accent3 3 2" xfId="221" xr:uid="{00000000-0005-0000-0000-000098000000}"/>
    <cellStyle name="40% - Accent3 3 3" xfId="326" xr:uid="{00000000-0005-0000-0000-000099000000}"/>
    <cellStyle name="40% - Accent3 4" xfId="153" xr:uid="{00000000-0005-0000-0000-00009A000000}"/>
    <cellStyle name="40% - Accent3 4 2" xfId="240" xr:uid="{00000000-0005-0000-0000-00009B000000}"/>
    <cellStyle name="40% - Accent3 4 3" xfId="345" xr:uid="{00000000-0005-0000-0000-00009C000000}"/>
    <cellStyle name="40% - Accent3 5" xfId="259" xr:uid="{00000000-0005-0000-0000-00009D000000}"/>
    <cellStyle name="40% - Accent3 5 2" xfId="364" xr:uid="{00000000-0005-0000-0000-00009E000000}"/>
    <cellStyle name="40% - Accent3 6" xfId="184" xr:uid="{00000000-0005-0000-0000-00009F000000}"/>
    <cellStyle name="40% - Accent3 6 2" xfId="379" xr:uid="{00000000-0005-0000-0000-0000A0000000}"/>
    <cellStyle name="40% - Accent3 7" xfId="290" xr:uid="{00000000-0005-0000-0000-0000A1000000}"/>
    <cellStyle name="40% - Accent4" xfId="82" builtinId="43" customBuiltin="1"/>
    <cellStyle name="40% - Accent4 2" xfId="26" xr:uid="{00000000-0005-0000-0000-0000A3000000}"/>
    <cellStyle name="40% - Accent4 2 2" xfId="125" xr:uid="{00000000-0005-0000-0000-0000A4000000}"/>
    <cellStyle name="40% - Accent4 2 2 2" xfId="212" xr:uid="{00000000-0005-0000-0000-0000A5000000}"/>
    <cellStyle name="40% - Accent4 2 2 3" xfId="317" xr:uid="{00000000-0005-0000-0000-0000A6000000}"/>
    <cellStyle name="40% - Accent4 2 3" xfId="174" xr:uid="{00000000-0005-0000-0000-0000A7000000}"/>
    <cellStyle name="40% - Accent4 2 4" xfId="280" xr:uid="{00000000-0005-0000-0000-0000A8000000}"/>
    <cellStyle name="40% - Accent4 3" xfId="136" xr:uid="{00000000-0005-0000-0000-0000A9000000}"/>
    <cellStyle name="40% - Accent4 3 2" xfId="223" xr:uid="{00000000-0005-0000-0000-0000AA000000}"/>
    <cellStyle name="40% - Accent4 3 3" xfId="328" xr:uid="{00000000-0005-0000-0000-0000AB000000}"/>
    <cellStyle name="40% - Accent4 4" xfId="155" xr:uid="{00000000-0005-0000-0000-0000AC000000}"/>
    <cellStyle name="40% - Accent4 4 2" xfId="242" xr:uid="{00000000-0005-0000-0000-0000AD000000}"/>
    <cellStyle name="40% - Accent4 4 3" xfId="347" xr:uid="{00000000-0005-0000-0000-0000AE000000}"/>
    <cellStyle name="40% - Accent4 5" xfId="260" xr:uid="{00000000-0005-0000-0000-0000AF000000}"/>
    <cellStyle name="40% - Accent4 5 2" xfId="365" xr:uid="{00000000-0005-0000-0000-0000B0000000}"/>
    <cellStyle name="40% - Accent4 6" xfId="186" xr:uid="{00000000-0005-0000-0000-0000B1000000}"/>
    <cellStyle name="40% - Accent4 6 2" xfId="380" xr:uid="{00000000-0005-0000-0000-0000B2000000}"/>
    <cellStyle name="40% - Accent4 7" xfId="292" xr:uid="{00000000-0005-0000-0000-0000B3000000}"/>
    <cellStyle name="40% - Accent5" xfId="86" builtinId="47" customBuiltin="1"/>
    <cellStyle name="40% - Accent5 2" xfId="27" xr:uid="{00000000-0005-0000-0000-0000B5000000}"/>
    <cellStyle name="40% - Accent5 2 2" xfId="126" xr:uid="{00000000-0005-0000-0000-0000B6000000}"/>
    <cellStyle name="40% - Accent5 2 2 2" xfId="213" xr:uid="{00000000-0005-0000-0000-0000B7000000}"/>
    <cellStyle name="40% - Accent5 2 2 3" xfId="318" xr:uid="{00000000-0005-0000-0000-0000B8000000}"/>
    <cellStyle name="40% - Accent5 2 3" xfId="175" xr:uid="{00000000-0005-0000-0000-0000B9000000}"/>
    <cellStyle name="40% - Accent5 2 4" xfId="281" xr:uid="{00000000-0005-0000-0000-0000BA000000}"/>
    <cellStyle name="40% - Accent5 3" xfId="138" xr:uid="{00000000-0005-0000-0000-0000BB000000}"/>
    <cellStyle name="40% - Accent5 3 2" xfId="225" xr:uid="{00000000-0005-0000-0000-0000BC000000}"/>
    <cellStyle name="40% - Accent5 3 3" xfId="330" xr:uid="{00000000-0005-0000-0000-0000BD000000}"/>
    <cellStyle name="40% - Accent5 4" xfId="157" xr:uid="{00000000-0005-0000-0000-0000BE000000}"/>
    <cellStyle name="40% - Accent5 4 2" xfId="244" xr:uid="{00000000-0005-0000-0000-0000BF000000}"/>
    <cellStyle name="40% - Accent5 4 3" xfId="349" xr:uid="{00000000-0005-0000-0000-0000C0000000}"/>
    <cellStyle name="40% - Accent5 5" xfId="261" xr:uid="{00000000-0005-0000-0000-0000C1000000}"/>
    <cellStyle name="40% - Accent5 5 2" xfId="366" xr:uid="{00000000-0005-0000-0000-0000C2000000}"/>
    <cellStyle name="40% - Accent5 6" xfId="188" xr:uid="{00000000-0005-0000-0000-0000C3000000}"/>
    <cellStyle name="40% - Accent5 6 2" xfId="381" xr:uid="{00000000-0005-0000-0000-0000C4000000}"/>
    <cellStyle name="40% - Accent5 7" xfId="294" xr:uid="{00000000-0005-0000-0000-0000C5000000}"/>
    <cellStyle name="40% - Accent6" xfId="90" builtinId="51" customBuiltin="1"/>
    <cellStyle name="40% - Accent6 2" xfId="28" xr:uid="{00000000-0005-0000-0000-0000C7000000}"/>
    <cellStyle name="40% - Accent6 2 2" xfId="127" xr:uid="{00000000-0005-0000-0000-0000C8000000}"/>
    <cellStyle name="40% - Accent6 2 2 2" xfId="214" xr:uid="{00000000-0005-0000-0000-0000C9000000}"/>
    <cellStyle name="40% - Accent6 2 2 3" xfId="319" xr:uid="{00000000-0005-0000-0000-0000CA000000}"/>
    <cellStyle name="40% - Accent6 2 3" xfId="176" xr:uid="{00000000-0005-0000-0000-0000CB000000}"/>
    <cellStyle name="40% - Accent6 2 4" xfId="282" xr:uid="{00000000-0005-0000-0000-0000CC000000}"/>
    <cellStyle name="40% - Accent6 3" xfId="140" xr:uid="{00000000-0005-0000-0000-0000CD000000}"/>
    <cellStyle name="40% - Accent6 3 2" xfId="227" xr:uid="{00000000-0005-0000-0000-0000CE000000}"/>
    <cellStyle name="40% - Accent6 3 3" xfId="332" xr:uid="{00000000-0005-0000-0000-0000CF000000}"/>
    <cellStyle name="40% - Accent6 4" xfId="159" xr:uid="{00000000-0005-0000-0000-0000D0000000}"/>
    <cellStyle name="40% - Accent6 4 2" xfId="246" xr:uid="{00000000-0005-0000-0000-0000D1000000}"/>
    <cellStyle name="40% - Accent6 4 3" xfId="351" xr:uid="{00000000-0005-0000-0000-0000D2000000}"/>
    <cellStyle name="40% - Accent6 5" xfId="262" xr:uid="{00000000-0005-0000-0000-0000D3000000}"/>
    <cellStyle name="40% - Accent6 5 2" xfId="367" xr:uid="{00000000-0005-0000-0000-0000D4000000}"/>
    <cellStyle name="40% - Accent6 6" xfId="190" xr:uid="{00000000-0005-0000-0000-0000D5000000}"/>
    <cellStyle name="40% - Accent6 6 2" xfId="382" xr:uid="{00000000-0005-0000-0000-0000D6000000}"/>
    <cellStyle name="40% - Accent6 7" xfId="296" xr:uid="{00000000-0005-0000-0000-0000D7000000}"/>
    <cellStyle name="60% - Accent1" xfId="74" builtinId="32" customBuiltin="1"/>
    <cellStyle name="60% - Accent1 2" xfId="29" xr:uid="{00000000-0005-0000-0000-0000D9000000}"/>
    <cellStyle name="60% - Accent2" xfId="77" builtinId="36" customBuiltin="1"/>
    <cellStyle name="60% - Accent2 2" xfId="30" xr:uid="{00000000-0005-0000-0000-0000DB000000}"/>
    <cellStyle name="60% - Accent3" xfId="80" builtinId="40" customBuiltin="1"/>
    <cellStyle name="60% - Accent3 2" xfId="31" xr:uid="{00000000-0005-0000-0000-0000DD000000}"/>
    <cellStyle name="60% - Accent4" xfId="83" builtinId="44" customBuiltin="1"/>
    <cellStyle name="60% - Accent4 2" xfId="32" xr:uid="{00000000-0005-0000-0000-0000DF000000}"/>
    <cellStyle name="60% - Accent5" xfId="87" builtinId="48" customBuiltin="1"/>
    <cellStyle name="60% - Accent5 2" xfId="33" xr:uid="{00000000-0005-0000-0000-0000E1000000}"/>
    <cellStyle name="60% - Accent6" xfId="91" builtinId="52" customBuiltin="1"/>
    <cellStyle name="60% - Accent6 2" xfId="34" xr:uid="{00000000-0005-0000-0000-0000E3000000}"/>
    <cellStyle name="Accent1" xfId="71" builtinId="29" customBuiltin="1"/>
    <cellStyle name="Accent1 2" xfId="35" xr:uid="{00000000-0005-0000-0000-0000E5000000}"/>
    <cellStyle name="Accent2" xfId="8" builtinId="33" customBuiltin="1"/>
    <cellStyle name="Accent3" xfId="9" builtinId="37" customBuiltin="1"/>
    <cellStyle name="Accent4" xfId="10" builtinId="41" customBuiltin="1"/>
    <cellStyle name="Accent5" xfId="84" builtinId="45" customBuiltin="1"/>
    <cellStyle name="Accent5 2" xfId="36" xr:uid="{00000000-0005-0000-0000-0000EA000000}"/>
    <cellStyle name="Accent6" xfId="88" builtinId="49" customBuiltin="1"/>
    <cellStyle name="Accent6 2" xfId="37" xr:uid="{00000000-0005-0000-0000-0000EC000000}"/>
    <cellStyle name="Bad" xfId="61" builtinId="27" customBuiltin="1"/>
    <cellStyle name="Bad 2" xfId="38" xr:uid="{00000000-0005-0000-0000-0000EE000000}"/>
    <cellStyle name="Calculation" xfId="65" builtinId="22" customBuiltin="1"/>
    <cellStyle name="Calculation 2" xfId="39" xr:uid="{00000000-0005-0000-0000-0000F0000000}"/>
    <cellStyle name="Check Cell" xfId="67" builtinId="23" customBuiltin="1"/>
    <cellStyle name="Check Cell 2" xfId="40" xr:uid="{00000000-0005-0000-0000-0000F2000000}"/>
    <cellStyle name="Comma 2" xfId="100" xr:uid="{00000000-0005-0000-0000-0000F3000000}"/>
    <cellStyle name="Comma 2 2" xfId="194" xr:uid="{00000000-0005-0000-0000-0000F4000000}"/>
    <cellStyle name="Comma 2 3" xfId="300" xr:uid="{00000000-0005-0000-0000-0000F5000000}"/>
    <cellStyle name="Comma 3" xfId="101" xr:uid="{00000000-0005-0000-0000-0000F6000000}"/>
    <cellStyle name="Comma 3 2" xfId="195" xr:uid="{00000000-0005-0000-0000-0000F7000000}"/>
    <cellStyle name="Comma 3 3" xfId="301" xr:uid="{00000000-0005-0000-0000-0000F8000000}"/>
    <cellStyle name="Comma 4" xfId="178" xr:uid="{00000000-0005-0000-0000-0000F9000000}"/>
    <cellStyle name="Comma 5" xfId="284" xr:uid="{00000000-0005-0000-0000-0000FA000000}"/>
    <cellStyle name="Explanatory Text" xfId="69" builtinId="53" customBuiltin="1"/>
    <cellStyle name="Explanatory Text 2" xfId="41" xr:uid="{00000000-0005-0000-0000-0000FC000000}"/>
    <cellStyle name="Good" xfId="60" builtinId="26" customBuiltin="1"/>
    <cellStyle name="Good 2" xfId="42" xr:uid="{00000000-0005-0000-0000-0000FE000000}"/>
    <cellStyle name="Heading 1" xfId="56" builtinId="16" customBuiltin="1"/>
    <cellStyle name="Heading 1 2" xfId="43" xr:uid="{00000000-0005-0000-0000-000000010000}"/>
    <cellStyle name="Heading 2" xfId="57" builtinId="17" customBuiltin="1"/>
    <cellStyle name="Heading 2 2" xfId="44" xr:uid="{00000000-0005-0000-0000-000002010000}"/>
    <cellStyle name="Heading 3" xfId="58" builtinId="18" customBuiltin="1"/>
    <cellStyle name="Heading 3 2" xfId="45" xr:uid="{00000000-0005-0000-0000-000004010000}"/>
    <cellStyle name="Heading 4" xfId="59" builtinId="19" customBuiltin="1"/>
    <cellStyle name="Heading 4 2" xfId="46" xr:uid="{00000000-0005-0000-0000-000006010000}"/>
    <cellStyle name="Hyperlink" xfId="1" builtinId="8"/>
    <cellStyle name="Hyperlink 2" xfId="13" xr:uid="{00000000-0005-0000-0000-000008010000}"/>
    <cellStyle name="Hyperlink 2 2" xfId="103" xr:uid="{00000000-0005-0000-0000-000009010000}"/>
    <cellStyle name="Hyperlink 2 3" xfId="263" xr:uid="{00000000-0005-0000-0000-00000A010000}"/>
    <cellStyle name="Hyperlink 3" xfId="14" xr:uid="{00000000-0005-0000-0000-00000B010000}"/>
    <cellStyle name="Hyperlink 4" xfId="102" xr:uid="{00000000-0005-0000-0000-00000C010000}"/>
    <cellStyle name="Hyperlink_Table list for teams to check" xfId="47" xr:uid="{00000000-0005-0000-0000-00000D010000}"/>
    <cellStyle name="Input" xfId="63" builtinId="20" customBuiltin="1"/>
    <cellStyle name="Input 2" xfId="48" xr:uid="{00000000-0005-0000-0000-00000F010000}"/>
    <cellStyle name="Linked Cell" xfId="66" builtinId="24" customBuiltin="1"/>
    <cellStyle name="Linked Cell 2" xfId="49" xr:uid="{00000000-0005-0000-0000-000011010000}"/>
    <cellStyle name="Neutral" xfId="62" builtinId="28" customBuiltin="1"/>
    <cellStyle name="Neutral 2" xfId="50" xr:uid="{00000000-0005-0000-0000-000013010000}"/>
    <cellStyle name="Normal" xfId="0" builtinId="0" customBuiltin="1"/>
    <cellStyle name="Normal 10" xfId="99" xr:uid="{00000000-0005-0000-0000-000015010000}"/>
    <cellStyle name="Normal 11" xfId="108" xr:uid="{00000000-0005-0000-0000-000016010000}"/>
    <cellStyle name="Normal 11 2" xfId="145" xr:uid="{00000000-0005-0000-0000-000017010000}"/>
    <cellStyle name="Normal 11 2 2" xfId="232" xr:uid="{00000000-0005-0000-0000-000018010000}"/>
    <cellStyle name="Normal 11 2 3" xfId="337" xr:uid="{00000000-0005-0000-0000-000019010000}"/>
    <cellStyle name="Normal 11 3" xfId="197" xr:uid="{00000000-0005-0000-0000-00001A010000}"/>
    <cellStyle name="Normal 11 4" xfId="303" xr:uid="{00000000-0005-0000-0000-00001B010000}"/>
    <cellStyle name="Normal 12" xfId="109" xr:uid="{00000000-0005-0000-0000-00001C010000}"/>
    <cellStyle name="Normal 12 2" xfId="198" xr:uid="{00000000-0005-0000-0000-00001D010000}"/>
    <cellStyle name="Normal 13" xfId="146" xr:uid="{00000000-0005-0000-0000-00001E010000}"/>
    <cellStyle name="Normal 13 2" xfId="233" xr:uid="{00000000-0005-0000-0000-00001F010000}"/>
    <cellStyle name="Normal 13 3" xfId="338" xr:uid="{00000000-0005-0000-0000-000020010000}"/>
    <cellStyle name="Normal 14" xfId="247" xr:uid="{00000000-0005-0000-0000-000021010000}"/>
    <cellStyle name="Normal 14 2" xfId="352" xr:uid="{00000000-0005-0000-0000-000022010000}"/>
    <cellStyle name="Normal 15" xfId="248" xr:uid="{00000000-0005-0000-0000-000023010000}"/>
    <cellStyle name="Normal 15 2" xfId="353" xr:uid="{00000000-0005-0000-0000-000024010000}"/>
    <cellStyle name="Normal 16" xfId="249" xr:uid="{00000000-0005-0000-0000-000025010000}"/>
    <cellStyle name="Normal 16 2" xfId="354" xr:uid="{00000000-0005-0000-0000-000026010000}"/>
    <cellStyle name="Normal 17" xfId="250" xr:uid="{00000000-0005-0000-0000-000027010000}"/>
    <cellStyle name="Normal 17 2" xfId="355" xr:uid="{00000000-0005-0000-0000-000028010000}"/>
    <cellStyle name="Normal 18" xfId="266" xr:uid="{00000000-0005-0000-0000-000029010000}"/>
    <cellStyle name="Normal 18 2" xfId="370" xr:uid="{00000000-0005-0000-0000-00002A010000}"/>
    <cellStyle name="Normal 2" xfId="2" xr:uid="{00000000-0005-0000-0000-00002B010000}"/>
    <cellStyle name="Normal 2 2" xfId="104" xr:uid="{00000000-0005-0000-0000-00002C010000}"/>
    <cellStyle name="Normal 2 2 2" xfId="144" xr:uid="{00000000-0005-0000-0000-00002D010000}"/>
    <cellStyle name="Normal 2 2 2 2" xfId="231" xr:uid="{00000000-0005-0000-0000-00002E010000}"/>
    <cellStyle name="Normal 2 2 2 3" xfId="336" xr:uid="{00000000-0005-0000-0000-00002F010000}"/>
    <cellStyle name="Normal 2 2 3" xfId="196" xr:uid="{00000000-0005-0000-0000-000030010000}"/>
    <cellStyle name="Normal 2 2 4" xfId="302" xr:uid="{00000000-0005-0000-0000-000031010000}"/>
    <cellStyle name="Normal 2 3" xfId="96" xr:uid="{00000000-0005-0000-0000-000032010000}"/>
    <cellStyle name="Normal 2 4" xfId="110" xr:uid="{00000000-0005-0000-0000-000033010000}"/>
    <cellStyle name="Normal 2 4 2" xfId="199" xr:uid="{00000000-0005-0000-0000-000034010000}"/>
    <cellStyle name="Normal 2 4 3" xfId="304" xr:uid="{00000000-0005-0000-0000-000035010000}"/>
    <cellStyle name="Normal 2 5" xfId="160" xr:uid="{00000000-0005-0000-0000-000036010000}"/>
    <cellStyle name="Normal 2 6" xfId="267" xr:uid="{00000000-0005-0000-0000-000037010000}"/>
    <cellStyle name="Normal 3" xfId="5" xr:uid="{00000000-0005-0000-0000-000038010000}"/>
    <cellStyle name="Normal 3 2" xfId="12" xr:uid="{00000000-0005-0000-0000-000039010000}"/>
    <cellStyle name="Normal 3 2 2" xfId="105" xr:uid="{00000000-0005-0000-0000-00003A010000}"/>
    <cellStyle name="Normal 3 2 3" xfId="114" xr:uid="{00000000-0005-0000-0000-00003B010000}"/>
    <cellStyle name="Normal 3 3" xfId="93" xr:uid="{00000000-0005-0000-0000-00003C010000}"/>
    <cellStyle name="Normal 3 4" xfId="111" xr:uid="{00000000-0005-0000-0000-00003D010000}"/>
    <cellStyle name="Normal 3 4 2" xfId="200" xr:uid="{00000000-0005-0000-0000-00003E010000}"/>
    <cellStyle name="Normal 3 4 3" xfId="305" xr:uid="{00000000-0005-0000-0000-00003F010000}"/>
    <cellStyle name="Normal 3 5" xfId="161" xr:uid="{00000000-0005-0000-0000-000040010000}"/>
    <cellStyle name="Normal 3 6" xfId="268" xr:uid="{00000000-0005-0000-0000-000041010000}"/>
    <cellStyle name="Normal 4" xfId="6" xr:uid="{00000000-0005-0000-0000-000042010000}"/>
    <cellStyle name="Normal 4 2" xfId="113" xr:uid="{00000000-0005-0000-0000-000043010000}"/>
    <cellStyle name="Normal 4 2 2" xfId="202" xr:uid="{00000000-0005-0000-0000-000044010000}"/>
    <cellStyle name="Normal 4 2 3" xfId="307" xr:uid="{00000000-0005-0000-0000-000045010000}"/>
    <cellStyle name="Normal 4 3" xfId="162" xr:uid="{00000000-0005-0000-0000-000046010000}"/>
    <cellStyle name="Normal 4 4" xfId="269" xr:uid="{00000000-0005-0000-0000-000047010000}"/>
    <cellStyle name="Normal 5" xfId="7" xr:uid="{00000000-0005-0000-0000-000048010000}"/>
    <cellStyle name="Normal 5 2" xfId="106" xr:uid="{00000000-0005-0000-0000-000049010000}"/>
    <cellStyle name="Normal 5 3" xfId="112" xr:uid="{00000000-0005-0000-0000-00004A010000}"/>
    <cellStyle name="Normal 5 3 2" xfId="201" xr:uid="{00000000-0005-0000-0000-00004B010000}"/>
    <cellStyle name="Normal 5 3 3" xfId="306" xr:uid="{00000000-0005-0000-0000-00004C010000}"/>
    <cellStyle name="Normal 5 4" xfId="163" xr:uid="{00000000-0005-0000-0000-00004D010000}"/>
    <cellStyle name="Normal 5 5" xfId="270" xr:uid="{00000000-0005-0000-0000-00004E010000}"/>
    <cellStyle name="Normal 6" xfId="16" xr:uid="{00000000-0005-0000-0000-00004F010000}"/>
    <cellStyle name="Normal 6 2" xfId="115" xr:uid="{00000000-0005-0000-0000-000050010000}"/>
    <cellStyle name="Normal 7" xfId="92" xr:uid="{00000000-0005-0000-0000-000051010000}"/>
    <cellStyle name="Normal 8" xfId="95" xr:uid="{00000000-0005-0000-0000-000052010000}"/>
    <cellStyle name="Normal 8 2" xfId="142" xr:uid="{00000000-0005-0000-0000-000053010000}"/>
    <cellStyle name="Normal 8 2 2" xfId="229" xr:uid="{00000000-0005-0000-0000-000054010000}"/>
    <cellStyle name="Normal 8 2 3" xfId="334" xr:uid="{00000000-0005-0000-0000-000055010000}"/>
    <cellStyle name="Normal 8 3" xfId="192" xr:uid="{00000000-0005-0000-0000-000056010000}"/>
    <cellStyle name="Normal 8 4" xfId="298" xr:uid="{00000000-0005-0000-0000-000057010000}"/>
    <cellStyle name="Normal 83" xfId="97" xr:uid="{00000000-0005-0000-0000-000058010000}"/>
    <cellStyle name="Normal 9" xfId="98" xr:uid="{00000000-0005-0000-0000-000059010000}"/>
    <cellStyle name="Normal 9 2" xfId="143" xr:uid="{00000000-0005-0000-0000-00005A010000}"/>
    <cellStyle name="Normal 9 2 2" xfId="230" xr:uid="{00000000-0005-0000-0000-00005B010000}"/>
    <cellStyle name="Normal 9 2 3" xfId="335" xr:uid="{00000000-0005-0000-0000-00005C010000}"/>
    <cellStyle name="Normal 9 3" xfId="193" xr:uid="{00000000-0005-0000-0000-00005D010000}"/>
    <cellStyle name="Normal 9 4" xfId="299" xr:uid="{00000000-0005-0000-0000-00005E010000}"/>
    <cellStyle name="Normal_ConsChartMockup" xfId="3" xr:uid="{00000000-0005-0000-0000-00005F010000}"/>
    <cellStyle name="Normal_LocPR_charts2" xfId="107" xr:uid="{00000000-0005-0000-0000-000060010000}"/>
    <cellStyle name="Normal_tabA1.1" xfId="4" xr:uid="{00000000-0005-0000-0000-000061010000}"/>
    <cellStyle name="Normal_tabA1.1 2" xfId="51" xr:uid="{00000000-0005-0000-0000-000062010000}"/>
    <cellStyle name="Note" xfId="11" builtinId="10"/>
    <cellStyle name="Note 2" xfId="52" xr:uid="{00000000-0005-0000-0000-000064010000}"/>
    <cellStyle name="Note 2 2" xfId="128" xr:uid="{00000000-0005-0000-0000-000065010000}"/>
    <cellStyle name="Note 2 2 2" xfId="215" xr:uid="{00000000-0005-0000-0000-000066010000}"/>
    <cellStyle name="Note 2 2 3" xfId="320" xr:uid="{00000000-0005-0000-0000-000067010000}"/>
    <cellStyle name="Note 2 3" xfId="177" xr:uid="{00000000-0005-0000-0000-000068010000}"/>
    <cellStyle name="Note 2 4" xfId="283" xr:uid="{00000000-0005-0000-0000-000069010000}"/>
    <cellStyle name="Note 3" xfId="94" xr:uid="{00000000-0005-0000-0000-00006A010000}"/>
    <cellStyle name="Note 3 2" xfId="141" xr:uid="{00000000-0005-0000-0000-00006B010000}"/>
    <cellStyle name="Note 3 2 2" xfId="228" xr:uid="{00000000-0005-0000-0000-00006C010000}"/>
    <cellStyle name="Note 3 2 3" xfId="333" xr:uid="{00000000-0005-0000-0000-00006D010000}"/>
    <cellStyle name="Note 3 3" xfId="191" xr:uid="{00000000-0005-0000-0000-00006E010000}"/>
    <cellStyle name="Note 3 4" xfId="297" xr:uid="{00000000-0005-0000-0000-00006F010000}"/>
    <cellStyle name="Note 4" xfId="147" xr:uid="{00000000-0005-0000-0000-000070010000}"/>
    <cellStyle name="Note 4 2" xfId="234" xr:uid="{00000000-0005-0000-0000-000071010000}"/>
    <cellStyle name="Note 4 3" xfId="339" xr:uid="{00000000-0005-0000-0000-000072010000}"/>
    <cellStyle name="Note 5" xfId="264" xr:uid="{00000000-0005-0000-0000-000073010000}"/>
    <cellStyle name="Note 5 2" xfId="368" xr:uid="{00000000-0005-0000-0000-000074010000}"/>
    <cellStyle name="Note 6" xfId="383" xr:uid="{00000000-0005-0000-0000-000075010000}"/>
    <cellStyle name="Output" xfId="64" builtinId="21" customBuiltin="1"/>
    <cellStyle name="Output 2" xfId="53" xr:uid="{00000000-0005-0000-0000-000077010000}"/>
    <cellStyle name="Percent 2" xfId="265" xr:uid="{00000000-0005-0000-0000-000078010000}"/>
    <cellStyle name="Percent 2 2" xfId="369" xr:uid="{00000000-0005-0000-0000-000079010000}"/>
    <cellStyle name="Percent 3" xfId="164" xr:uid="{00000000-0005-0000-0000-00007A010000}"/>
    <cellStyle name="Percent 3 2" xfId="384" xr:uid="{00000000-0005-0000-0000-00007B010000}"/>
    <cellStyle name="Title" xfId="15" builtinId="15" customBuiltin="1"/>
    <cellStyle name="Total" xfId="70" builtinId="25" customBuiltin="1"/>
    <cellStyle name="Total 2" xfId="54" xr:uid="{00000000-0005-0000-0000-00007E010000}"/>
    <cellStyle name="Warning Text" xfId="68" builtinId="11" customBuiltin="1"/>
    <cellStyle name="Warning Text 2" xfId="55" xr:uid="{00000000-0005-0000-0000-000080010000}"/>
  </cellStyles>
  <dxfs count="51"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General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5" formatCode="General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76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76" formatCode="m/d/yyyy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FF99CC"/>
      <rgbColor rgb="00CC99FF"/>
      <rgbColor rgb="00E3E3E3"/>
      <rgbColor rgb="003366FF"/>
      <rgbColor rgb="0033CCCC"/>
      <rgbColor rgb="00339933"/>
      <rgbColor rgb="00999933"/>
      <rgbColor rgb="00FF9900"/>
      <rgbColor rgb="00996666"/>
      <rgbColor rgb="00666699"/>
      <rgbColor rgb="00969696"/>
      <rgbColor rgb="002D598B"/>
      <rgbColor rgb="00336666"/>
      <rgbColor rgb="00003300"/>
      <rgbColor rgb="00333300"/>
      <rgbColor rgb="00663300"/>
      <rgbColor rgb="00993366"/>
      <rgbColor rgb="002566DB"/>
      <rgbColor rgb="00424242"/>
    </indexedColors>
    <mruColors>
      <color rgb="FF5F64BD"/>
      <color rgb="FF5F64DC"/>
      <color rgb="FF5F81BD"/>
      <color rgb="FF7181C1"/>
      <color rgb="FF9966FF"/>
      <color rgb="FF7B81C1"/>
      <color rgb="FFFF66FF"/>
      <color rgb="FFFF00FF"/>
      <color rgb="FFFF0000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94403</xdr:colOff>
      <xdr:row>20</xdr:row>
      <xdr:rowOff>17850</xdr:rowOff>
    </xdr:from>
    <xdr:to>
      <xdr:col>3</xdr:col>
      <xdr:colOff>88300</xdr:colOff>
      <xdr:row>23</xdr:row>
      <xdr:rowOff>27662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C89EB9C-1FA2-0BCA-6488-42DF9E0BE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403" y="3949770"/>
          <a:ext cx="1807457" cy="1023272"/>
        </a:xfrm>
        <a:prstGeom prst="rect">
          <a:avLst/>
        </a:prstGeom>
      </xdr:spPr>
    </xdr:pic>
    <xdr:clientData/>
  </xdr:twoCellAnchor>
  <xdr:twoCellAnchor editAs="oneCell">
    <xdr:from>
      <xdr:col>0</xdr:col>
      <xdr:colOff>56092</xdr:colOff>
      <xdr:row>22</xdr:row>
      <xdr:rowOff>15872</xdr:rowOff>
    </xdr:from>
    <xdr:to>
      <xdr:col>2</xdr:col>
      <xdr:colOff>1455</xdr:colOff>
      <xdr:row>29</xdr:row>
      <xdr:rowOff>53762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5CB6F9-FC5B-ACB2-413C-498922453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92" y="4899022"/>
          <a:ext cx="1233143" cy="1232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E24" totalsRowShown="0" headerRowDxfId="50" dataDxfId="49" tableBorderDxfId="48" headerRowCellStyle="Accent2">
  <autoFilter ref="A2:E24" xr:uid="{00000000-0009-0000-0100-000002000000}"/>
  <tableColumns count="5">
    <tableColumn id="1" xr3:uid="{00000000-0010-0000-0000-000001000000}" name="ISO Code" dataDxfId="47"/>
    <tableColumn id="2" xr3:uid="{00000000-0010-0000-0000-000002000000}" name="Offshore Centre" dataDxfId="46"/>
    <tableColumn id="3" xr3:uid="{00000000-0010-0000-0000-000003000000}" name="01/12/2015" dataDxfId="45">
      <calculatedColumnFormula>SUMIFS(#REF!,#REF!,'Country mapping'!$A$1&amp;'Country mapping'!$A3)</calculatedColumnFormula>
    </tableColumn>
    <tableColumn id="4" xr3:uid="{00000000-0010-0000-0000-000004000000}" name="01/03/2016" dataDxfId="44">
      <calculatedColumnFormula>SUMIFS(#REF!,#REF!,'Country mapping'!$A$1&amp;'Country mapping'!$A3)</calculatedColumnFormula>
    </tableColumn>
    <tableColumn id="5" xr3:uid="{00000000-0010-0000-0000-000005000000}" name="Diff" dataDxfId="43">
      <calculatedColumnFormula>D3-C3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G2:K36" totalsRowShown="0" headerRowDxfId="42" dataDxfId="41" tableBorderDxfId="40" headerRowCellStyle="Accent3">
  <autoFilter ref="G2:K36" xr:uid="{00000000-0009-0000-0100-000003000000}"/>
  <tableColumns count="5">
    <tableColumn id="1" xr3:uid="{00000000-0010-0000-0100-000001000000}" name="ISO Code" dataDxfId="39"/>
    <tableColumn id="2" xr3:uid="{00000000-0010-0000-0100-000002000000}" name="Developed Countries" dataDxfId="38"/>
    <tableColumn id="3" xr3:uid="{00000000-0010-0000-0100-000003000000}" name="01/12/2015" dataDxfId="37">
      <calculatedColumnFormula>SUMIFS(#REF!,#REF!,'Country mapping'!$A$1&amp;'Country mapping'!$G3)</calculatedColumnFormula>
    </tableColumn>
    <tableColumn id="4" xr3:uid="{00000000-0010-0000-0100-000004000000}" name="01/03/2016" dataDxfId="36">
      <calculatedColumnFormula>SUMIFS(#REF!,#REF!,'Country mapping'!$A$1&amp;'Country mapping'!$G3)</calculatedColumnFormula>
    </tableColumn>
    <tableColumn id="5" xr3:uid="{00000000-0010-0000-0100-000005000000}" name="Diff" dataDxfId="35">
      <calculatedColumnFormula>J3-I3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4" displayName="Table4" ref="M2:Q141" totalsRowShown="0" headerRowDxfId="34" dataDxfId="33" tableBorderDxfId="32" headerRowCellStyle="Accent4">
  <autoFilter ref="M2:Q141" xr:uid="{00000000-0009-0000-0100-000004000000}"/>
  <tableColumns count="5">
    <tableColumn id="1" xr3:uid="{00000000-0010-0000-0200-000001000000}" name="ISO Code" dataDxfId="31"/>
    <tableColumn id="2" xr3:uid="{00000000-0010-0000-0200-000002000000}" name="Developing Countries" dataDxfId="30"/>
    <tableColumn id="3" xr3:uid="{00000000-0010-0000-0200-000003000000}" name="01/12/2015" dataDxfId="29">
      <calculatedColumnFormula>SUMIFS(#REF!,#REF!,'Country mapping'!$A$1&amp;'Country mapping'!$M3)</calculatedColumnFormula>
    </tableColumn>
    <tableColumn id="4" xr3:uid="{00000000-0010-0000-0200-000004000000}" name="01/03/2016" dataDxfId="28">
      <calculatedColumnFormula>SUMIFS(#REF!,#REF!,'Country mapping'!$A$1&amp;'Country mapping'!$M3)</calculatedColumnFormula>
    </tableColumn>
    <tableColumn id="5" xr3:uid="{00000000-0010-0000-0200-000005000000}" name="Diff" dataDxfId="27">
      <calculatedColumnFormula>Table4[[#This Row],[01/03/2016]]-Table4[[#This Row],[01/12/2015]]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1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bankofengland.co.uk/mfsd/iadb/index.asp?Travel=NIxSUx&amp;From=Template&amp;EC=VPQB254QA&amp;G0Xtop.x=1&amp;G0Xtop.y=1" TargetMode="External"/><Relationship Id="rId21" Type="http://schemas.openxmlformats.org/officeDocument/2006/relationships/hyperlink" Target="http://www.bankofengland.co.uk/mfsd/iadb/index.asp?Travel=NIxSUx&amp;From=Template&amp;EC=VPQB254NL&amp;G0Xtop.x=1&amp;G0Xtop.y=1" TargetMode="External"/><Relationship Id="rId42" Type="http://schemas.openxmlformats.org/officeDocument/2006/relationships/hyperlink" Target="http://www.bankofengland.co.uk/mfsd/iadb/index.asp?Travel=NIxSUx&amp;From=Template&amp;EC=VPQB254BM&amp;G0Xtop.x=1&amp;G0Xtop.y=1" TargetMode="External"/><Relationship Id="rId63" Type="http://schemas.openxmlformats.org/officeDocument/2006/relationships/hyperlink" Target="http://www.bankofengland.co.uk/mfsd/iadb/index.asp?Travel=NIxSUx&amp;From=Template&amp;EC=VPQB254BA&amp;G0Xtop.x=1&amp;G0Xtop.y=1" TargetMode="External"/><Relationship Id="rId84" Type="http://schemas.openxmlformats.org/officeDocument/2006/relationships/hyperlink" Target="http://www.bankofengland.co.uk/mfsd/iadb/index.asp?Travel=NIxSUx&amp;From=Template&amp;EC=VPQB254CM&amp;G0Xtop.x=1&amp;G0Xtop.y=1" TargetMode="External"/><Relationship Id="rId138" Type="http://schemas.openxmlformats.org/officeDocument/2006/relationships/hyperlink" Target="http://www.bankofengland.co.uk/mfsd/iadb/index.asp?Travel=NIxSUx&amp;From=Template&amp;EC=VPQB2544W&amp;G0Xtop.x=1&amp;G0Xtop.y=1" TargetMode="External"/><Relationship Id="rId159" Type="http://schemas.openxmlformats.org/officeDocument/2006/relationships/hyperlink" Target="http://www.bankofengland.co.uk/mfsd/iadb/index.asp?Travel=NIxSUx&amp;From=Template&amp;EC=VPQB254MN&amp;G0Xtop.x=1&amp;G0Xtop.y=1" TargetMode="External"/><Relationship Id="rId170" Type="http://schemas.openxmlformats.org/officeDocument/2006/relationships/hyperlink" Target="http://www.bankofengland.co.uk/mfsd/iadb/notesiadb/growth_rates.htm" TargetMode="External"/><Relationship Id="rId191" Type="http://schemas.openxmlformats.org/officeDocument/2006/relationships/hyperlink" Target="http://www.bankofengland.co.uk/mfsd/iadb/index.asp?Travel=NIxSUx&amp;From=Template&amp;EC=VPQB254SV&amp;G0Xtop.x=1&amp;G0Xtop.y=1" TargetMode="External"/><Relationship Id="rId205" Type="http://schemas.openxmlformats.org/officeDocument/2006/relationships/hyperlink" Target="http://www.bankofengland.co.uk/mfsd/iadb/index.asp?Travel=NIxSUx&amp;From=Template&amp;EC=VPQB254TC&amp;G0Xtop.x=1&amp;G0Xtop.y=1" TargetMode="External"/><Relationship Id="rId107" Type="http://schemas.openxmlformats.org/officeDocument/2006/relationships/hyperlink" Target="http://www.bankofengland.co.uk/mfsd/iadb/index.asp?Travel=NIxSUx&amp;From=Template&amp;EC=VPQB254MG&amp;G0Xtop.x=1&amp;G0Xtop.y=1" TargetMode="External"/><Relationship Id="rId11" Type="http://schemas.openxmlformats.org/officeDocument/2006/relationships/hyperlink" Target="http://www.bankofengland.co.uk/mfsd/iadb/index.asp?Travel=NIxSUx&amp;From=Template&amp;EC=VPQB254GR&amp;G0Xtop.x=1&amp;G0Xtop.y=1" TargetMode="External"/><Relationship Id="rId32" Type="http://schemas.openxmlformats.org/officeDocument/2006/relationships/hyperlink" Target="http://www.bankofengland.co.uk/mfsd/iadb/index.asp?Travel=NIxSUx&amp;From=Template&amp;EC=VPQB254AU&amp;G0Xtop.x=1&amp;G0Xtop.y=1" TargetMode="External"/><Relationship Id="rId53" Type="http://schemas.openxmlformats.org/officeDocument/2006/relationships/hyperlink" Target="http://www.bankofengland.co.uk/mfsd/iadb/index.asp?Travel=NIxSUx&amp;From=Template&amp;EC=VPQB254PA&amp;G0Xtop.x=1&amp;G0Xtop.y=1" TargetMode="External"/><Relationship Id="rId74" Type="http://schemas.openxmlformats.org/officeDocument/2006/relationships/hyperlink" Target="http://www.bankofengland.co.uk/mfsd/iadb/index.asp?Travel=NIxSUx&amp;From=Template&amp;EC=VPQB254RS&amp;G0Xtop.x=1&amp;G0Xtop.y=1" TargetMode="External"/><Relationship Id="rId128" Type="http://schemas.openxmlformats.org/officeDocument/2006/relationships/hyperlink" Target="http://www.bankofengland.co.uk/mfsd/iadb/index.asp?Travel=NIxSUx&amp;From=Template&amp;EC=VPQB254SY&amp;G0Xtop.x=1&amp;G0Xtop.y=1" TargetMode="External"/><Relationship Id="rId149" Type="http://schemas.openxmlformats.org/officeDocument/2006/relationships/hyperlink" Target="http://www.bankofengland.co.uk/mfsd/iadb/index.asp?Travel=NIxSUx&amp;From=Template&amp;EC=VPQB254GE&amp;G0Xtop.x=1&amp;G0Xtop.y=1" TargetMode="External"/><Relationship Id="rId5" Type="http://schemas.openxmlformats.org/officeDocument/2006/relationships/hyperlink" Target="http://www.bankofengland.co.uk/mfsd/iadb/index.asp?Travel=NIxSUx&amp;From=Template&amp;EC=VPQB254CY&amp;G0Xtop.x=1&amp;G0Xtop.y=1" TargetMode="External"/><Relationship Id="rId95" Type="http://schemas.openxmlformats.org/officeDocument/2006/relationships/hyperlink" Target="http://www.bankofengland.co.uk/mfsd/iadb/index.asp?Travel=NIxSUx&amp;From=Template&amp;EC=VPQB254GH&amp;G0Xtop.x=1&amp;G0Xtop.y=1" TargetMode="External"/><Relationship Id="rId160" Type="http://schemas.openxmlformats.org/officeDocument/2006/relationships/hyperlink" Target="http://www.bankofengland.co.uk/mfsd/iadb/index.asp?Travel=NIxSUx&amp;From=Template&amp;EC=VPQB254NP&amp;G0Xtop.x=1&amp;G0Xtop.y=1" TargetMode="External"/><Relationship Id="rId181" Type="http://schemas.openxmlformats.org/officeDocument/2006/relationships/hyperlink" Target="http://www.bankofengland.co.uk/mfsd/iadb/index.asp?Travel=NIxSUx&amp;From=Template&amp;EC=VPQB254BR&amp;G0Xtop.x=1&amp;G0Xtop.y=1" TargetMode="External"/><Relationship Id="rId216" Type="http://schemas.openxmlformats.org/officeDocument/2006/relationships/hyperlink" Target="http://www.bankofengland.co.uk/mfsd/iadb/index.asp?Travel=NIxSUx&amp;From=Template&amp;EC=VPQB2545M&amp;G0Xtop.x=1&amp;G0Xtop.y=1" TargetMode="External"/><Relationship Id="rId22" Type="http://schemas.openxmlformats.org/officeDocument/2006/relationships/hyperlink" Target="http://www.bankofengland.co.uk/mfsd/iadb/index.asp?Travel=NIxSUx&amp;From=Template&amp;EC=VPQB254NO&amp;G0Xtop.x=1&amp;G0Xtop.y=1" TargetMode="External"/><Relationship Id="rId43" Type="http://schemas.openxmlformats.org/officeDocument/2006/relationships/hyperlink" Target="http://www.bankofengland.co.uk/mfsd/iadb/index.asp?Travel=NIxSUx&amp;From=Template&amp;EC=VPQB254KY&amp;G0Xtop.x=1&amp;G0Xtop.y=1" TargetMode="External"/><Relationship Id="rId64" Type="http://schemas.openxmlformats.org/officeDocument/2006/relationships/hyperlink" Target="http://www.bankofengland.co.uk/mfsd/iadb/index.asp?Travel=NIxSUx&amp;From=Template&amp;EC=VPQB254BG&amp;G0Xtop.x=1&amp;G0Xtop.y=1" TargetMode="External"/><Relationship Id="rId118" Type="http://schemas.openxmlformats.org/officeDocument/2006/relationships/hyperlink" Target="http://www.bankofengland.co.uk/mfsd/iadb/index.asp?Travel=NIxSUx&amp;From=Template&amp;EC=VPQB254RW&amp;G0Xtop.x=1&amp;G0Xtop.y=1" TargetMode="External"/><Relationship Id="rId139" Type="http://schemas.openxmlformats.org/officeDocument/2006/relationships/hyperlink" Target="http://www.bankofengland.co.uk/mfsd/iadb/index.asp?Travel=NIxSUx&amp;From=Template&amp;EC=VPQB254AF&amp;G0Xtop.x=1&amp;G0Xtop.y=1" TargetMode="External"/><Relationship Id="rId85" Type="http://schemas.openxmlformats.org/officeDocument/2006/relationships/hyperlink" Target="http://www.bankofengland.co.uk/mfsd/iadb/index.asp?Travel=NIxSUx&amp;From=Template&amp;EC=VPQB254CV&amp;G0Xtop.x=1&amp;G0Xtop.y=1" TargetMode="External"/><Relationship Id="rId150" Type="http://schemas.openxmlformats.org/officeDocument/2006/relationships/hyperlink" Target="http://www.bankofengland.co.uk/mfsd/iadb/index.asp?Travel=NIxSUx&amp;From=Template&amp;EC=VPQB254IN&amp;G0Xtop.x=1&amp;G0Xtop.y=1" TargetMode="External"/><Relationship Id="rId171" Type="http://schemas.openxmlformats.org/officeDocument/2006/relationships/hyperlink" Target="http://www.bankofengland.co.uk/mfsd/iadb/index.asp?Travel=NIxSUx&amp;From=Template&amp;EC=VPQB254TM&amp;G0Xtop.x=1&amp;G0Xtop.y=1" TargetMode="External"/><Relationship Id="rId192" Type="http://schemas.openxmlformats.org/officeDocument/2006/relationships/hyperlink" Target="http://www.bankofengland.co.uk/mfsd/iadb/index.asp?Travel=NIxSUx&amp;From=Template&amp;EC=VPQB254FK&amp;G0Xtop.x=1&amp;G0Xtop.y=1" TargetMode="External"/><Relationship Id="rId206" Type="http://schemas.openxmlformats.org/officeDocument/2006/relationships/hyperlink" Target="http://www.bankofengland.co.uk/mfsd/iadb/index.asp?Travel=NIxSUx&amp;From=Template&amp;EC=VPQB254UY&amp;G0Xtop.x=1&amp;G0Xtop.y=1" TargetMode="External"/><Relationship Id="rId12" Type="http://schemas.openxmlformats.org/officeDocument/2006/relationships/hyperlink" Target="http://www.bankofengland.co.uk/mfsd/iadb/index.asp?Travel=NIxSUx&amp;From=Template&amp;EC=VPQB254GL&amp;G0Xtop.x=1&amp;G0Xtop.y=1" TargetMode="External"/><Relationship Id="rId33" Type="http://schemas.openxmlformats.org/officeDocument/2006/relationships/hyperlink" Target="http://www.bankofengland.co.uk/mfsd/iadb/index.asp?Travel=NIxSUx&amp;From=Template&amp;EC=VPQB254CA&amp;G0Xtop.x=1&amp;G0Xtop.y=1" TargetMode="External"/><Relationship Id="rId108" Type="http://schemas.openxmlformats.org/officeDocument/2006/relationships/hyperlink" Target="http://www.bankofengland.co.uk/mfsd/iadb/index.asp?Travel=NIxSUx&amp;From=Template&amp;EC=VPQB254MW&amp;G0Xtop.x=1&amp;G0Xtop.y=1" TargetMode="External"/><Relationship Id="rId129" Type="http://schemas.openxmlformats.org/officeDocument/2006/relationships/hyperlink" Target="http://www.bankofengland.co.uk/mfsd/iadb/index.asp?Travel=NIxSUx&amp;From=Template&amp;EC=VPQB254TZ&amp;G0Xtop.x=1&amp;G0Xtop.y=1" TargetMode="External"/><Relationship Id="rId54" Type="http://schemas.openxmlformats.org/officeDocument/2006/relationships/hyperlink" Target="http://www.bankofengland.co.uk/mfsd/iadb/index.asp?Travel=NIxSUx&amp;From=Template&amp;EC=VPQB254WS&amp;G0Xtop.x=1&amp;G0Xtop.y=1" TargetMode="External"/><Relationship Id="rId75" Type="http://schemas.openxmlformats.org/officeDocument/2006/relationships/hyperlink" Target="http://www.bankofengland.co.uk/mfsd/iadb/index.asp?Travel=NIxSUx&amp;From=Template&amp;EC=VPQB254TR&amp;G0Xtop.x=1&amp;G0Xtop.y=1" TargetMode="External"/><Relationship Id="rId96" Type="http://schemas.openxmlformats.org/officeDocument/2006/relationships/hyperlink" Target="http://www.bankofengland.co.uk/mfsd/iadb/index.asp?Travel=NIxSUx&amp;From=Template&amp;EC=VPQB254GN&amp;G0Xtop.x=1&amp;G0Xtop.y=1" TargetMode="External"/><Relationship Id="rId140" Type="http://schemas.openxmlformats.org/officeDocument/2006/relationships/hyperlink" Target="http://www.bankofengland.co.uk/mfsd/iadb/index.asp?Travel=NIxSUx&amp;From=Template&amp;EC=VPQB254AM&amp;G0Xtop.x=1&amp;G0Xtop.y=1" TargetMode="External"/><Relationship Id="rId161" Type="http://schemas.openxmlformats.org/officeDocument/2006/relationships/hyperlink" Target="http://www.bankofengland.co.uk/mfsd/iadb/index.asp?Travel=NIxSUx&amp;From=Template&amp;EC=VPQB254PK&amp;G0Xtop.x=1&amp;G0Xtop.y=1" TargetMode="External"/><Relationship Id="rId182" Type="http://schemas.openxmlformats.org/officeDocument/2006/relationships/hyperlink" Target="http://www.bankofengland.co.uk/mfsd/iadb/index.asp?Travel=NIxSUx&amp;From=Template&amp;EC=VPQB254CL&amp;G0Xtop.x=1&amp;G0Xtop.y=1" TargetMode="External"/><Relationship Id="rId217" Type="http://schemas.openxmlformats.org/officeDocument/2006/relationships/hyperlink" Target="http://www.bankofengland.co.uk/mfsd/iadb/index.asp?Travel=NIxSUx&amp;From=Template&amp;EC=VPQB292&amp;G0Xtop.x=1&amp;G0Xtop.y=1" TargetMode="External"/><Relationship Id="rId6" Type="http://schemas.openxmlformats.org/officeDocument/2006/relationships/hyperlink" Target="http://www.bankofengland.co.uk/mfsd/iadb/index.asp?Travel=NIxSUx&amp;From=Template&amp;EC=VPQB254DK&amp;G0Xtop.x=1&amp;G0Xtop.y=1" TargetMode="External"/><Relationship Id="rId23" Type="http://schemas.openxmlformats.org/officeDocument/2006/relationships/hyperlink" Target="http://www.bankofengland.co.uk/mfsd/iadb/index.asp?Travel=NIxSUx&amp;From=Template&amp;EC=VPQB254PT&amp;G0Xtop.x=1&amp;G0Xtop.y=1" TargetMode="External"/><Relationship Id="rId119" Type="http://schemas.openxmlformats.org/officeDocument/2006/relationships/hyperlink" Target="http://www.bankofengland.co.uk/mfsd/iadb/index.asp?Travel=NIxSUx&amp;From=Template&amp;EC=VPQB254SH&amp;G0Xtop.x=1&amp;G0Xtop.y=1" TargetMode="External"/><Relationship Id="rId44" Type="http://schemas.openxmlformats.org/officeDocument/2006/relationships/hyperlink" Target="http://www.bankofengland.co.uk/mfsd/iadb/index.asp?Travel=NIxSUx&amp;From=Template&amp;EC=VPQB254CW&amp;G0Xtop.x=1&amp;G0Xtop.y=1" TargetMode="External"/><Relationship Id="rId65" Type="http://schemas.openxmlformats.org/officeDocument/2006/relationships/hyperlink" Target="http://www.bankofengland.co.uk/mfsd/iadb/index.asp?Travel=NIxSUx&amp;From=Template&amp;EC=VPQB254HR&amp;G0Xtop.x=1&amp;G0Xtop.y=1" TargetMode="External"/><Relationship Id="rId86" Type="http://schemas.openxmlformats.org/officeDocument/2006/relationships/hyperlink" Target="http://www.bankofengland.co.uk/mfsd/iadb/index.asp?Travel=NIxSUx&amp;From=Template&amp;EC=VPQB254TD&amp;G0Xtop.x=1&amp;G0Xtop.y=1" TargetMode="External"/><Relationship Id="rId130" Type="http://schemas.openxmlformats.org/officeDocument/2006/relationships/hyperlink" Target="http://www.bankofengland.co.uk/mfsd/iadb/index.asp?Travel=NIxSUx&amp;From=Template&amp;EC=VPQB254TG&amp;G0Xtop.x=1&amp;G0Xtop.y=1" TargetMode="External"/><Relationship Id="rId151" Type="http://schemas.openxmlformats.org/officeDocument/2006/relationships/hyperlink" Target="http://www.bankofengland.co.uk/mfsd/iadb/index.asp?Travel=NIxSUx&amp;From=Template&amp;EC=VPQB254ID&amp;G0Xtop.x=1&amp;G0Xtop.y=1" TargetMode="External"/><Relationship Id="rId172" Type="http://schemas.openxmlformats.org/officeDocument/2006/relationships/hyperlink" Target="http://www.bankofengland.co.uk/mfsd/iadb/index.asp?Travel=NIxSUx&amp;From=Template&amp;EC=VPQB254PU&amp;G0Xtop.x=1&amp;G0Xtop.y=1" TargetMode="External"/><Relationship Id="rId193" Type="http://schemas.openxmlformats.org/officeDocument/2006/relationships/hyperlink" Target="http://www.bankofengland.co.uk/mfsd/iadb/index.asp?Travel=NIxSUx&amp;From=Template&amp;EC=VPQB254GD&amp;G0Xtop.x=1&amp;G0Xtop.y=1" TargetMode="External"/><Relationship Id="rId207" Type="http://schemas.openxmlformats.org/officeDocument/2006/relationships/hyperlink" Target="http://www.bankofengland.co.uk/mfsd/iadb/index.asp?Travel=NIxSUx&amp;From=Template&amp;EC=VPQB254VE&amp;G0Xtop.x=1&amp;G0Xtop.y=1" TargetMode="External"/><Relationship Id="rId13" Type="http://schemas.openxmlformats.org/officeDocument/2006/relationships/hyperlink" Target="http://www.bankofengland.co.uk/mfsd/iadb/index.asp?Travel=NIxSUx&amp;From=Template&amp;EC=VPQB254IS&amp;G0Xtop.x=1&amp;G0Xtop.y=1" TargetMode="External"/><Relationship Id="rId109" Type="http://schemas.openxmlformats.org/officeDocument/2006/relationships/hyperlink" Target="http://www.bankofengland.co.uk/mfsd/iadb/index.asp?Travel=NIxSUx&amp;From=Template&amp;EC=VPQB254ML&amp;G0Xtop.x=1&amp;G0Xtop.y=1" TargetMode="External"/><Relationship Id="rId34" Type="http://schemas.openxmlformats.org/officeDocument/2006/relationships/hyperlink" Target="http://www.bankofengland.co.uk/mfsd/iadb/index.asp?Travel=NIxSUx&amp;From=Template&amp;EC=VPQB254JP&amp;G0Xtop.x=1&amp;G0Xtop.y=1" TargetMode="External"/><Relationship Id="rId55" Type="http://schemas.openxmlformats.org/officeDocument/2006/relationships/hyperlink" Target="http://www.bankofengland.co.uk/mfsd/iadb/index.asp?Travel=NIxSUx&amp;From=Template&amp;EC=VPQB254SG&amp;G0Xtop.x=1&amp;G0Xtop.y=1" TargetMode="External"/><Relationship Id="rId76" Type="http://schemas.openxmlformats.org/officeDocument/2006/relationships/hyperlink" Target="http://www.bankofengland.co.uk/mfsd/iadb/index.asp?Travel=NIxSUx&amp;From=Template&amp;EC=VPQB254UA&amp;G0Xtop.x=1&amp;G0Xtop.y=1" TargetMode="External"/><Relationship Id="rId97" Type="http://schemas.openxmlformats.org/officeDocument/2006/relationships/hyperlink" Target="http://www.bankofengland.co.uk/mfsd/iadb/index.asp?Travel=NIxSUx&amp;From=Template&amp;EC=VPQB254IR&amp;G0Xtop.x=1&amp;G0Xtop.y=1" TargetMode="External"/><Relationship Id="rId120" Type="http://schemas.openxmlformats.org/officeDocument/2006/relationships/hyperlink" Target="http://www.bankofengland.co.uk/mfsd/iadb/index.asp?Travel=NIxSUx&amp;From=Template&amp;EC=VPQB254ST&amp;G0Xtop.x=1&amp;G0Xtop.y=1" TargetMode="External"/><Relationship Id="rId141" Type="http://schemas.openxmlformats.org/officeDocument/2006/relationships/hyperlink" Target="http://www.bankofengland.co.uk/mfsd/iadb/index.asp?Travel=NIxSUx&amp;From=Template&amp;EC=VPQB254AZ&amp;G0Xtop.x=1&amp;G0Xtop.y=1" TargetMode="External"/><Relationship Id="rId7" Type="http://schemas.openxmlformats.org/officeDocument/2006/relationships/hyperlink" Target="http://www.bankofengland.co.uk/mfsd/iadb/index.asp?Travel=NIxSUx&amp;From=Template&amp;EC=VPQB254EE&amp;G0Xtop.x=1&amp;G0Xtop.y=1" TargetMode="External"/><Relationship Id="rId162" Type="http://schemas.openxmlformats.org/officeDocument/2006/relationships/hyperlink" Target="http://www.bankofengland.co.uk/mfsd/iadb/index.asp?Travel=NIxSUx&amp;From=Template&amp;EC=VPQB254PG&amp;G0Xtop.x=1&amp;G0Xtop.y=1" TargetMode="External"/><Relationship Id="rId183" Type="http://schemas.openxmlformats.org/officeDocument/2006/relationships/hyperlink" Target="http://www.bankofengland.co.uk/mfsd/iadb/index.asp?Travel=NIxSUx&amp;From=Template&amp;EC=VPQB254CO&amp;G0Xtop.x=1&amp;G0Xtop.y=1" TargetMode="External"/><Relationship Id="rId218" Type="http://schemas.openxmlformats.org/officeDocument/2006/relationships/hyperlink" Target="http://www.bankofengland.co.uk/mfsd/iadb/index.asp?Travel=NIxSUx&amp;From=Template&amp;EC=VPQB293&amp;G0Xtop.x=1&amp;G0Xtop.y=1" TargetMode="External"/><Relationship Id="rId24" Type="http://schemas.openxmlformats.org/officeDocument/2006/relationships/hyperlink" Target="http://www.bankofengland.co.uk/mfsd/iadb/index.asp?Travel=NIxSUx&amp;From=Template&amp;EC=VPQB254SK&amp;G0Xtop.x=1&amp;G0Xtop.y=1" TargetMode="External"/><Relationship Id="rId45" Type="http://schemas.openxmlformats.org/officeDocument/2006/relationships/hyperlink" Target="http://www.bankofengland.co.uk/mfsd/iadb/index.asp?Travel=NIxSUx&amp;From=Template&amp;EC=VPQB254GI&amp;G0Xtop.x=1&amp;G0Xtop.y=1" TargetMode="External"/><Relationship Id="rId66" Type="http://schemas.openxmlformats.org/officeDocument/2006/relationships/hyperlink" Target="http://www.bankofengland.co.uk/mfsd/iadb/index.asp?Travel=NIxSUx&amp;From=Template&amp;EC=VPQB254CZ&amp;G0Xtop.x=1&amp;G0Xtop.y=1" TargetMode="External"/><Relationship Id="rId87" Type="http://schemas.openxmlformats.org/officeDocument/2006/relationships/hyperlink" Target="http://www.bankofengland.co.uk/mfsd/iadb/index.asp?Travel=NIxSUx&amp;From=Template&amp;EC=VPQB254CG&amp;G0Xtop.x=1&amp;G0Xtop.y=1" TargetMode="External"/><Relationship Id="rId110" Type="http://schemas.openxmlformats.org/officeDocument/2006/relationships/hyperlink" Target="http://www.bankofengland.co.uk/mfsd/iadb/index.asp?Travel=NIxSUx&amp;From=Template&amp;EC=VPQB254MR&amp;G0Xtop.x=1&amp;G0Xtop.y=1" TargetMode="External"/><Relationship Id="rId131" Type="http://schemas.openxmlformats.org/officeDocument/2006/relationships/hyperlink" Target="http://www.bankofengland.co.uk/mfsd/iadb/index.asp?Travel=NIxSUx&amp;From=Template&amp;EC=VPQB254TN&amp;G0Xtop.x=1&amp;G0Xtop.y=1" TargetMode="External"/><Relationship Id="rId152" Type="http://schemas.openxmlformats.org/officeDocument/2006/relationships/hyperlink" Target="http://www.bankofengland.co.uk/mfsd/iadb/index.asp?Travel=NIxSUx&amp;From=Template&amp;EC=VPQB254KZ&amp;G0Xtop.x=1&amp;G0Xtop.y=1" TargetMode="External"/><Relationship Id="rId173" Type="http://schemas.openxmlformats.org/officeDocument/2006/relationships/hyperlink" Target="http://www.bankofengland.co.uk/mfsd/iadb/notesiadb/revisions.htm" TargetMode="External"/><Relationship Id="rId194" Type="http://schemas.openxmlformats.org/officeDocument/2006/relationships/hyperlink" Target="http://www.bankofengland.co.uk/mfsd/iadb/index.asp?Travel=NIxSUx&amp;From=Template&amp;EC=VPQB254GT&amp;G0Xtop.x=1&amp;G0Xtop.y=1" TargetMode="External"/><Relationship Id="rId208" Type="http://schemas.openxmlformats.org/officeDocument/2006/relationships/hyperlink" Target="http://www.bankofengland.co.uk/mfsd/iadb/notesiadb/building_society_bs.htm" TargetMode="External"/><Relationship Id="rId14" Type="http://schemas.openxmlformats.org/officeDocument/2006/relationships/hyperlink" Target="http://www.bankofengland.co.uk/mfsd/iadb/index.asp?Travel=NIxSUx&amp;From=Template&amp;EC=VPQB254IE&amp;G0Xtop.x=1&amp;G0Xtop.y=1" TargetMode="External"/><Relationship Id="rId30" Type="http://schemas.openxmlformats.org/officeDocument/2006/relationships/hyperlink" Target="http://www.bankofengland.co.uk/mfsd/iadb/index.asp?Travel=NIxSUx&amp;From=Template&amp;EC=VPQB254R1&amp;G0Xtop.x=1&amp;G0Xtop.y=1" TargetMode="External"/><Relationship Id="rId35" Type="http://schemas.openxmlformats.org/officeDocument/2006/relationships/hyperlink" Target="http://www.bankofengland.co.uk/mfsd/iadb/index.asp?Travel=NIxSUx&amp;From=Template&amp;EC=VPQB254NZ&amp;G0Xtop.x=1&amp;G0Xtop.y=1" TargetMode="External"/><Relationship Id="rId56" Type="http://schemas.openxmlformats.org/officeDocument/2006/relationships/hyperlink" Target="http://www.bankofengland.co.uk/mfsd/iadb/index.asp?Travel=NIxSUx&amp;From=Template&amp;EC=VPQB254SX&amp;G0Xtop.x=1&amp;G0Xtop.y=1" TargetMode="External"/><Relationship Id="rId77" Type="http://schemas.openxmlformats.org/officeDocument/2006/relationships/hyperlink" Target="http://www.bankofengland.co.uk/mfsd/iadb/index.asp?Travel=NIxSUx&amp;From=Template&amp;EC=VPQB254R3&amp;G0Xtop.x=1&amp;G0Xtop.y=1" TargetMode="External"/><Relationship Id="rId100" Type="http://schemas.openxmlformats.org/officeDocument/2006/relationships/hyperlink" Target="http://www.bankofengland.co.uk/mfsd/iadb/index.asp?Travel=NIxSUx&amp;From=Template&amp;EC=VPQB254CI&amp;G0Xtop.x=1&amp;G0Xtop.y=1" TargetMode="External"/><Relationship Id="rId105" Type="http://schemas.openxmlformats.org/officeDocument/2006/relationships/hyperlink" Target="http://www.bankofengland.co.uk/mfsd/iadb/index.asp?Travel=NIxSUx&amp;From=Template&amp;EC=VPQB254LR&amp;G0Xtop.x=1&amp;G0Xtop.y=1" TargetMode="External"/><Relationship Id="rId126" Type="http://schemas.openxmlformats.org/officeDocument/2006/relationships/hyperlink" Target="http://www.bankofengland.co.uk/mfsd/iadb/index.asp?Travel=NIxSUx&amp;From=Template&amp;EC=VPQB254SD&amp;G0Xtop.x=1&amp;G0Xtop.y=1" TargetMode="External"/><Relationship Id="rId147" Type="http://schemas.openxmlformats.org/officeDocument/2006/relationships/hyperlink" Target="http://www.bankofengland.co.uk/mfsd/iadb/index.asp?Travel=NIxSUx&amp;From=Template&amp;EC=VPQB254TL&amp;G0Xtop.x=1&amp;G0Xtop.y=1" TargetMode="External"/><Relationship Id="rId168" Type="http://schemas.openxmlformats.org/officeDocument/2006/relationships/hyperlink" Target="http://www.bankofengland.co.uk/mfsd/iadb/notesiadb/changes.htm" TargetMode="External"/><Relationship Id="rId8" Type="http://schemas.openxmlformats.org/officeDocument/2006/relationships/hyperlink" Target="http://www.bankofengland.co.uk/mfsd/iadb/index.asp?Travel=NIxSUx&amp;From=Template&amp;EC=VPQB254FI&amp;G0Xtop.x=1&amp;G0Xtop.y=1" TargetMode="External"/><Relationship Id="rId51" Type="http://schemas.openxmlformats.org/officeDocument/2006/relationships/hyperlink" Target="http://www.bankofengland.co.uk/mfsd/iadb/index.asp?Travel=NIxSUx&amp;From=Template&amp;EC=VPQB254MO&amp;G0Xtop.x=1&amp;G0Xtop.y=1" TargetMode="External"/><Relationship Id="rId72" Type="http://schemas.openxmlformats.org/officeDocument/2006/relationships/hyperlink" Target="http://www.bankofengland.co.uk/mfsd/iadb/index.asp?Travel=NIxSUx&amp;From=Template&amp;EC=VPQB254RO&amp;G0Xtop.x=1&amp;G0Xtop.y=1" TargetMode="External"/><Relationship Id="rId93" Type="http://schemas.openxmlformats.org/officeDocument/2006/relationships/hyperlink" Target="http://www.bankofengland.co.uk/mfsd/iadb/index.asp?Travel=NIxSUx&amp;From=Template&amp;EC=VPQB254GA&amp;G0Xtop.x=1&amp;G0Xtop.y=1" TargetMode="External"/><Relationship Id="rId98" Type="http://schemas.openxmlformats.org/officeDocument/2006/relationships/hyperlink" Target="http://www.bankofengland.co.uk/mfsd/iadb/index.asp?Travel=NIxSUx&amp;From=Template&amp;EC=VPQB254IQ&amp;G0Xtop.x=1&amp;G0Xtop.y=1" TargetMode="External"/><Relationship Id="rId121" Type="http://schemas.openxmlformats.org/officeDocument/2006/relationships/hyperlink" Target="http://www.bankofengland.co.uk/mfsd/iadb/index.asp?Travel=NIxSUx&amp;From=Template&amp;EC=VPQB254SA&amp;G0Xtop.x=1&amp;G0Xtop.y=1" TargetMode="External"/><Relationship Id="rId142" Type="http://schemas.openxmlformats.org/officeDocument/2006/relationships/hyperlink" Target="http://www.bankofengland.co.uk/mfsd/iadb/index.asp?Travel=NIxSUx&amp;From=Template&amp;EC=VPQB254BD&amp;G0Xtop.x=1&amp;G0Xtop.y=1" TargetMode="External"/><Relationship Id="rId163" Type="http://schemas.openxmlformats.org/officeDocument/2006/relationships/hyperlink" Target="http://www.bankofengland.co.uk/mfsd/iadb/index.asp?Travel=NIxSUx&amp;From=Template&amp;EC=VPQB254PH&amp;G0Xtop.x=1&amp;G0Xtop.y=1" TargetMode="External"/><Relationship Id="rId184" Type="http://schemas.openxmlformats.org/officeDocument/2006/relationships/hyperlink" Target="http://www.bankofengland.co.uk/mfsd/iadb/index.asp?Travel=NIxSUx&amp;From=Template&amp;EC=VPQB254CR&amp;G0Xtop.x=1&amp;G0Xtop.y=1" TargetMode="External"/><Relationship Id="rId189" Type="http://schemas.openxmlformats.org/officeDocument/2006/relationships/hyperlink" Target="http://www.bankofengland.co.uk/mfsd/iadb/notesiadb/CI_IOM_bs.htm" TargetMode="External"/><Relationship Id="rId219" Type="http://schemas.openxmlformats.org/officeDocument/2006/relationships/hyperlink" Target="http://www.bankofengland.co.uk/statistics/Pages/iadb/notesiadb/external_business.aspx" TargetMode="External"/><Relationship Id="rId3" Type="http://schemas.openxmlformats.org/officeDocument/2006/relationships/hyperlink" Target="http://www.bankofengland.co.uk/mfsd/iadb/index.asp?Travel=NIxSUx&amp;From=Template&amp;EC=VPQB254AT&amp;G0Xtop.x=1&amp;G0Xtop.y=1" TargetMode="External"/><Relationship Id="rId214" Type="http://schemas.openxmlformats.org/officeDocument/2006/relationships/hyperlink" Target="http://www.bankofengland.co.uk/mfsd/iadb/index.asp?Travel=NIxSUx&amp;From=Template&amp;EC=VPQB2544T&amp;G0Xtop.x=1&amp;G0Xtop.y=1" TargetMode="External"/><Relationship Id="rId25" Type="http://schemas.openxmlformats.org/officeDocument/2006/relationships/hyperlink" Target="http://www.bankofengland.co.uk/mfsd/iadb/index.asp?Travel=NIxSUx&amp;From=Template&amp;EC=VPQB254SI&amp;G0Xtop.x=1&amp;G0Xtop.y=1" TargetMode="External"/><Relationship Id="rId46" Type="http://schemas.openxmlformats.org/officeDocument/2006/relationships/hyperlink" Target="http://www.bankofengland.co.uk/mfsd/iadb/index.asp?Travel=NIxSUx&amp;From=Template&amp;EC=VPQB254GG&amp;G0Xtop.x=1&amp;G0Xtop.y=1" TargetMode="External"/><Relationship Id="rId67" Type="http://schemas.openxmlformats.org/officeDocument/2006/relationships/hyperlink" Target="http://www.bankofengland.co.uk/mfsd/iadb/index.asp?Travel=NIxSUx&amp;From=Template&amp;EC=VPQB254HU&amp;G0Xtop.x=1&amp;G0Xtop.y=1" TargetMode="External"/><Relationship Id="rId116" Type="http://schemas.openxmlformats.org/officeDocument/2006/relationships/hyperlink" Target="http://www.bankofengland.co.uk/mfsd/iadb/index.asp?Travel=NIxSUx&amp;From=Template&amp;EC=VPQB254PS&amp;G0Xtop.x=1&amp;G0Xtop.y=1" TargetMode="External"/><Relationship Id="rId137" Type="http://schemas.openxmlformats.org/officeDocument/2006/relationships/hyperlink" Target="http://www.bankofengland.co.uk/mfsd/iadb/index.asp?Travel=NIxSUx&amp;From=Template&amp;EC=VPQB254R5&amp;G0Xtop.x=1&amp;G0Xtop.y=1" TargetMode="External"/><Relationship Id="rId158" Type="http://schemas.openxmlformats.org/officeDocument/2006/relationships/hyperlink" Target="http://www.bankofengland.co.uk/mfsd/iadb/index.asp?Travel=NIxSUx&amp;From=Template&amp;EC=VPQB254MH&amp;G0Xtop.x=1&amp;G0Xtop.y=1" TargetMode="External"/><Relationship Id="rId20" Type="http://schemas.openxmlformats.org/officeDocument/2006/relationships/hyperlink" Target="http://www.bankofengland.co.uk/mfsd/iadb/index.asp?Travel=NIxSUx&amp;From=Template&amp;EC=VPQB254MT&amp;G0Xtop.x=1&amp;G0Xtop.y=1" TargetMode="External"/><Relationship Id="rId41" Type="http://schemas.openxmlformats.org/officeDocument/2006/relationships/hyperlink" Target="http://www.bankofengland.co.uk/mfsd/iadb/index.asp?Travel=NIxSUx&amp;From=Template&amp;EC=VPQB254BB&amp;G0Xtop.x=1&amp;G0Xtop.y=1" TargetMode="External"/><Relationship Id="rId62" Type="http://schemas.openxmlformats.org/officeDocument/2006/relationships/hyperlink" Target="http://www.bankofengland.co.uk/mfsd/iadb/index.asp?Travel=NIxSUx&amp;From=Template&amp;EC=VPQB254BY&amp;G0Xtop.x=1&amp;G0Xtop.y=1" TargetMode="External"/><Relationship Id="rId83" Type="http://schemas.openxmlformats.org/officeDocument/2006/relationships/hyperlink" Target="http://www.bankofengland.co.uk/mfsd/iadb/index.asp?Travel=NIxSUx&amp;From=Template&amp;EC=VPQB254BI&amp;G0Xtop.x=1&amp;G0Xtop.y=1" TargetMode="External"/><Relationship Id="rId88" Type="http://schemas.openxmlformats.org/officeDocument/2006/relationships/hyperlink" Target="http://www.bankofengland.co.uk/mfsd/iadb/index.asp?Travel=NIxSUx&amp;From=Template&amp;EC=VPQB254CD&amp;G0Xtop.x=1&amp;G0Xtop.y=1" TargetMode="External"/><Relationship Id="rId111" Type="http://schemas.openxmlformats.org/officeDocument/2006/relationships/hyperlink" Target="http://www.bankofengland.co.uk/mfsd/iadb/index.asp?Travel=NIxSUx&amp;From=Template&amp;EC=VPQB254MA&amp;G0Xtop.x=1&amp;G0Xtop.y=1" TargetMode="External"/><Relationship Id="rId132" Type="http://schemas.openxmlformats.org/officeDocument/2006/relationships/hyperlink" Target="http://www.bankofengland.co.uk/mfsd/iadb/index.asp?Travel=NIxSUx&amp;From=Template&amp;EC=VPQB254UG&amp;G0Xtop.x=1&amp;G0Xtop.y=1" TargetMode="External"/><Relationship Id="rId153" Type="http://schemas.openxmlformats.org/officeDocument/2006/relationships/hyperlink" Target="http://www.bankofengland.co.uk/mfsd/iadb/index.asp?Travel=NIxSUx&amp;From=Template&amp;EC=VPQB254KR&amp;G0Xtop.x=1&amp;G0Xtop.y=1" TargetMode="External"/><Relationship Id="rId174" Type="http://schemas.openxmlformats.org/officeDocument/2006/relationships/hyperlink" Target="http://www.bankofengland.co.uk/mfsd/iadb/index.asp?Travel=NIxSUx&amp;From=Template&amp;EC=VPQB254UZ&amp;G0Xtop.x=1&amp;G0Xtop.y=1" TargetMode="External"/><Relationship Id="rId179" Type="http://schemas.openxmlformats.org/officeDocument/2006/relationships/hyperlink" Target="http://www.bankofengland.co.uk/mfsd/iadb/index.asp?Travel=NIxSUx&amp;From=Template&amp;EC=VPQB254BZ&amp;G0Xtop.x=1&amp;G0Xtop.y=1" TargetMode="External"/><Relationship Id="rId195" Type="http://schemas.openxmlformats.org/officeDocument/2006/relationships/hyperlink" Target="http://www.bankofengland.co.uk/mfsd/iadb/index.asp?Travel=NIxSUx&amp;From=Template&amp;EC=VPQB254GY&amp;G0Xtop.x=1&amp;G0Xtop.y=1" TargetMode="External"/><Relationship Id="rId209" Type="http://schemas.openxmlformats.org/officeDocument/2006/relationships/hyperlink" Target="http://www.bankofengland.co.uk/mfsd/iadb/notesiadb/building_society_bs_07.htm" TargetMode="External"/><Relationship Id="rId190" Type="http://schemas.openxmlformats.org/officeDocument/2006/relationships/hyperlink" Target="http://www.bankofengland.co.uk/mfsd/iadb/index.asp?Travel=NIxSUx&amp;From=Template&amp;EC=VPQB254EC&amp;G0Xtop.x=1&amp;G0Xtop.y=1" TargetMode="External"/><Relationship Id="rId204" Type="http://schemas.openxmlformats.org/officeDocument/2006/relationships/hyperlink" Target="http://www.bankofengland.co.uk/mfsd/iadb/index.asp?Travel=NIxSUx&amp;From=Template&amp;EC=VPQB254TT&amp;G0Xtop.x=1&amp;G0Xtop.y=1" TargetMode="External"/><Relationship Id="rId220" Type="http://schemas.openxmlformats.org/officeDocument/2006/relationships/hyperlink" Target="http://www.bankofengland.co.uk/mfsd/iadb/notesiadb/external_business_stg.htm" TargetMode="External"/><Relationship Id="rId15" Type="http://schemas.openxmlformats.org/officeDocument/2006/relationships/hyperlink" Target="http://www.bankofengland.co.uk/mfsd/iadb/index.asp?Travel=NIxSUx&amp;From=Template&amp;EC=VPQB254IT&amp;G0Xtop.x=1&amp;G0Xtop.y=1" TargetMode="External"/><Relationship Id="rId36" Type="http://schemas.openxmlformats.org/officeDocument/2006/relationships/hyperlink" Target="http://www.bankofengland.co.uk/mfsd/iadb/index.asp?Travel=NIxSUx&amp;From=Template&amp;EC=VPQB254US&amp;G0Xtop.x=1&amp;G0Xtop.y=1" TargetMode="External"/><Relationship Id="rId57" Type="http://schemas.openxmlformats.org/officeDocument/2006/relationships/hyperlink" Target="http://www.bankofengland.co.uk/mfsd/iadb/index.asp?Travel=NIxSUx&amp;From=Template&amp;EC=VPQB254VU&amp;G0Xtop.x=1&amp;G0Xtop.y=1" TargetMode="External"/><Relationship Id="rId106" Type="http://schemas.openxmlformats.org/officeDocument/2006/relationships/hyperlink" Target="http://www.bankofengland.co.uk/mfsd/iadb/index.asp?Travel=NIxSUx&amp;From=Template&amp;EC=VPQB254LY&amp;G0Xtop.x=1&amp;G0Xtop.y=1" TargetMode="External"/><Relationship Id="rId127" Type="http://schemas.openxmlformats.org/officeDocument/2006/relationships/hyperlink" Target="http://www.bankofengland.co.uk/mfsd/iadb/index.asp?Travel=NIxSUx&amp;From=Template&amp;EC=VPQB254SZ&amp;G0Xtop.x=1&amp;G0Xtop.y=1" TargetMode="External"/><Relationship Id="rId10" Type="http://schemas.openxmlformats.org/officeDocument/2006/relationships/hyperlink" Target="http://www.bankofengland.co.uk/mfsd/iadb/index.asp?Travel=NIxSUx&amp;From=Template&amp;EC=VPQB254DE&amp;G0Xtop.x=1&amp;G0Xtop.y=1" TargetMode="External"/><Relationship Id="rId31" Type="http://schemas.openxmlformats.org/officeDocument/2006/relationships/hyperlink" Target="http://www.bankofengland.co.uk/mfsd/iadb/index.asp?Travel=NIxSUx&amp;From=Template&amp;EC=VPQB2545K&amp;G0Xtop.x=1&amp;G0Xtop.y=1" TargetMode="External"/><Relationship Id="rId52" Type="http://schemas.openxmlformats.org/officeDocument/2006/relationships/hyperlink" Target="http://www.bankofengland.co.uk/mfsd/iadb/index.asp?Travel=NIxSUx&amp;From=Template&amp;EC=VPQB254MU&amp;G0Xtop.x=1&amp;G0Xtop.y=1" TargetMode="External"/><Relationship Id="rId73" Type="http://schemas.openxmlformats.org/officeDocument/2006/relationships/hyperlink" Target="http://www.bankofengland.co.uk/mfsd/iadb/index.asp?Travel=NIxSUx&amp;From=Template&amp;EC=VPQB254RU&amp;G0Xtop.x=1&amp;G0Xtop.y=1" TargetMode="External"/><Relationship Id="rId78" Type="http://schemas.openxmlformats.org/officeDocument/2006/relationships/hyperlink" Target="http://www.bankofengland.co.uk/mfsd/iadb/index.asp?Travel=NIxSUx&amp;From=Template&amp;EC=VPQB2543C&amp;G0Xtop.x=1&amp;G0Xtop.y=1" TargetMode="External"/><Relationship Id="rId94" Type="http://schemas.openxmlformats.org/officeDocument/2006/relationships/hyperlink" Target="http://www.bankofengland.co.uk/mfsd/iadb/index.asp?Travel=NIxSUx&amp;From=Template&amp;EC=VPQB254GM&amp;G0Xtop.x=1&amp;G0Xtop.y=1" TargetMode="External"/><Relationship Id="rId99" Type="http://schemas.openxmlformats.org/officeDocument/2006/relationships/hyperlink" Target="http://www.bankofengland.co.uk/mfsd/iadb/index.asp?Travel=NIxSUx&amp;From=Template&amp;EC=VPQB254IL&amp;G0Xtop.x=1&amp;G0Xtop.y=1" TargetMode="External"/><Relationship Id="rId101" Type="http://schemas.openxmlformats.org/officeDocument/2006/relationships/hyperlink" Target="http://www.bankofengland.co.uk/mfsd/iadb/index.asp?Travel=NIxSUx&amp;From=Template&amp;EC=VPQB254JO&amp;G0Xtop.x=1&amp;G0Xtop.y=1" TargetMode="External"/><Relationship Id="rId122" Type="http://schemas.openxmlformats.org/officeDocument/2006/relationships/hyperlink" Target="http://www.bankofengland.co.uk/mfsd/iadb/index.asp?Travel=NIxSUx&amp;From=Template&amp;EC=VPQB254SN&amp;G0Xtop.x=1&amp;G0Xtop.y=1" TargetMode="External"/><Relationship Id="rId143" Type="http://schemas.openxmlformats.org/officeDocument/2006/relationships/hyperlink" Target="http://www.bankofengland.co.uk/mfsd/iadb/index.asp?Travel=NIxSUx&amp;From=Template&amp;EC=VPQB2541W&amp;G0Xtop.x=1&amp;G0Xtop.y=1" TargetMode="External"/><Relationship Id="rId148" Type="http://schemas.openxmlformats.org/officeDocument/2006/relationships/hyperlink" Target="http://www.bankofengland.co.uk/mfsd/iadb/index.asp?Travel=NIxSUx&amp;From=Template&amp;EC=VPQB254FJ&amp;G0Xtop.x=1&amp;G0Xtop.y=1" TargetMode="External"/><Relationship Id="rId164" Type="http://schemas.openxmlformats.org/officeDocument/2006/relationships/hyperlink" Target="http://www.bankofengland.co.uk/mfsd/iadb/index.asp?Travel=NIxSUx&amp;From=Template&amp;EC=VPQB254SB&amp;G0Xtop.x=1&amp;G0Xtop.y=1" TargetMode="External"/><Relationship Id="rId169" Type="http://schemas.openxmlformats.org/officeDocument/2006/relationships/hyperlink" Target="http://www.bankofengland.co.uk/mfsd/iadb/index.asp?Travel=NIxSUx&amp;From=Template&amp;EC=VPQB254TH&amp;G0Xtop.x=1&amp;G0Xtop.y=1" TargetMode="External"/><Relationship Id="rId185" Type="http://schemas.openxmlformats.org/officeDocument/2006/relationships/hyperlink" Target="http://www.bankofengland.co.uk/mfsd/iadb/index.asp?Travel=NIxSUx&amp;From=Template&amp;EC=VPQB254CU&amp;G0Xtop.x=1&amp;G0Xtop.y=1" TargetMode="External"/><Relationship Id="rId4" Type="http://schemas.openxmlformats.org/officeDocument/2006/relationships/hyperlink" Target="http://www.bankofengland.co.uk/mfsd/iadb/index.asp?Travel=NIxSUx&amp;From=Template&amp;EC=VPQB254BE&amp;G0Xtop.x=1&amp;G0Xtop.y=1" TargetMode="External"/><Relationship Id="rId9" Type="http://schemas.openxmlformats.org/officeDocument/2006/relationships/hyperlink" Target="http://www.bankofengland.co.uk/mfsd/iadb/index.asp?Travel=NIxSUx&amp;From=Template&amp;EC=VPQB254FR&amp;G0Xtop.x=1&amp;G0Xtop.y=1" TargetMode="External"/><Relationship Id="rId180" Type="http://schemas.openxmlformats.org/officeDocument/2006/relationships/hyperlink" Target="http://www.bankofengland.co.uk/mfsd/iadb/index.asp?Travel=NIxSUx&amp;From=Template&amp;EC=VPQB254BO&amp;G0Xtop.x=1&amp;G0Xtop.y=1" TargetMode="External"/><Relationship Id="rId210" Type="http://schemas.openxmlformats.org/officeDocument/2006/relationships/hyperlink" Target="http://www.bankofengland.co.uk/mfsd/iadb/index.asp?Travel=NIxSUx&amp;From=Template&amp;EC=VPQB254R4&amp;G0Xtop.x=1&amp;G0Xtop.y=1" TargetMode="External"/><Relationship Id="rId215" Type="http://schemas.openxmlformats.org/officeDocument/2006/relationships/hyperlink" Target="http://www.bankofengland.co.uk/mfsd/iadb/index.asp?Travel=NIxSUx&amp;From=Template&amp;EC=VPQB2541C&amp;G0Xtop.x=1&amp;G0Xtop.y=1" TargetMode="External"/><Relationship Id="rId26" Type="http://schemas.openxmlformats.org/officeDocument/2006/relationships/hyperlink" Target="http://www.bankofengland.co.uk/mfsd/iadb/index.asp?Travel=NIxSUx&amp;From=Template&amp;EC=VPQB254ES&amp;G0Xtop.x=1&amp;G0Xtop.y=1" TargetMode="External"/><Relationship Id="rId47" Type="http://schemas.openxmlformats.org/officeDocument/2006/relationships/hyperlink" Target="http://www.bankofengland.co.uk/mfsd/iadb/index.asp?Travel=NIxSUx&amp;From=Template&amp;EC=VPQB254HK&amp;G0Xtop.x=1&amp;G0Xtop.y=1" TargetMode="External"/><Relationship Id="rId68" Type="http://schemas.openxmlformats.org/officeDocument/2006/relationships/hyperlink" Target="http://www.bankofengland.co.uk/mfsd/iadb/index.asp?Travel=NIxSUx&amp;From=Template&amp;EC=VPQB254MK&amp;G0Xtop.x=1&amp;G0Xtop.y=1" TargetMode="External"/><Relationship Id="rId89" Type="http://schemas.openxmlformats.org/officeDocument/2006/relationships/hyperlink" Target="http://www.bankofengland.co.uk/mfsd/iadb/index.asp?Travel=NIxSUx&amp;From=Template&amp;EC=VPQB254DJ&amp;G0Xtop.x=1&amp;G0Xtop.y=1" TargetMode="External"/><Relationship Id="rId112" Type="http://schemas.openxmlformats.org/officeDocument/2006/relationships/hyperlink" Target="http://www.bankofengland.co.uk/mfsd/iadb/index.asp?Travel=NIxSUx&amp;From=Template&amp;EC=VPQB254MZ&amp;G0Xtop.x=1&amp;G0Xtop.y=1" TargetMode="External"/><Relationship Id="rId133" Type="http://schemas.openxmlformats.org/officeDocument/2006/relationships/hyperlink" Target="http://www.bankofengland.co.uk/mfsd/iadb/index.asp?Travel=NIxSUx&amp;From=Template&amp;EC=VPQB254AE&amp;G0Xtop.x=1&amp;G0Xtop.y=1" TargetMode="External"/><Relationship Id="rId154" Type="http://schemas.openxmlformats.org/officeDocument/2006/relationships/hyperlink" Target="http://www.bankofengland.co.uk/mfsd/iadb/index.asp?Travel=NIxSUx&amp;From=Template&amp;EC=VPQB254KG&amp;G0Xtop.x=1&amp;G0Xtop.y=1" TargetMode="External"/><Relationship Id="rId175" Type="http://schemas.openxmlformats.org/officeDocument/2006/relationships/hyperlink" Target="http://www.bankofengland.co.uk/mfsd/iadb/index.asp?Travel=NIxSUx&amp;From=Template&amp;EC=VPQB254VN&amp;G0Xtop.x=1&amp;G0Xtop.y=1" TargetMode="External"/><Relationship Id="rId196" Type="http://schemas.openxmlformats.org/officeDocument/2006/relationships/hyperlink" Target="http://www.bankofengland.co.uk/mfsd/iadb/index.asp?Travel=NIxSUx&amp;From=Template&amp;EC=VPQB254HN&amp;G0Xtop.x=1&amp;G0Xtop.y=1" TargetMode="External"/><Relationship Id="rId200" Type="http://schemas.openxmlformats.org/officeDocument/2006/relationships/hyperlink" Target="http://www.bankofengland.co.uk/mfsd/iadb/index.asp?Travel=NIxSUx&amp;From=Template&amp;EC=VPQB254PE&amp;G0Xtop.x=1&amp;G0Xtop.y=1" TargetMode="External"/><Relationship Id="rId16" Type="http://schemas.openxmlformats.org/officeDocument/2006/relationships/hyperlink" Target="http://www.bankofengland.co.uk/mfsd/iadb/index.asp?Travel=NIxSUx&amp;From=Template&amp;EC=VPQB254LV&amp;G0Xtop.x=1&amp;G0Xtop.y=1" TargetMode="External"/><Relationship Id="rId37" Type="http://schemas.openxmlformats.org/officeDocument/2006/relationships/hyperlink" Target="http://www.bankofengland.co.uk/mfsd/iadb/index.asp?Travel=NIxSUx&amp;From=Template&amp;EC=VPQB2545R&amp;G0Xtop.x=1&amp;G0Xtop.y=1" TargetMode="External"/><Relationship Id="rId58" Type="http://schemas.openxmlformats.org/officeDocument/2006/relationships/hyperlink" Target="http://www.bankofengland.co.uk/mfsd/iadb/index.asp?Travel=NIxSUx&amp;From=Template&amp;EC=VPQB2541Z&amp;G0Xtop.x=1&amp;G0Xtop.y=1" TargetMode="External"/><Relationship Id="rId79" Type="http://schemas.openxmlformats.org/officeDocument/2006/relationships/hyperlink" Target="http://www.bankofengland.co.uk/mfsd/iadb/index.asp?Travel=NIxSUx&amp;From=Template&amp;EC=VPQB254DZ&amp;G0Xtop.x=1&amp;G0Xtop.y=1" TargetMode="External"/><Relationship Id="rId102" Type="http://schemas.openxmlformats.org/officeDocument/2006/relationships/hyperlink" Target="http://www.bankofengland.co.uk/mfsd/iadb/index.asp?Travel=NIxSUx&amp;From=Template&amp;EC=VPQB254KE&amp;G0Xtop.x=1&amp;G0Xtop.y=1" TargetMode="External"/><Relationship Id="rId123" Type="http://schemas.openxmlformats.org/officeDocument/2006/relationships/hyperlink" Target="http://www.bankofengland.co.uk/mfsd/iadb/index.asp?Travel=NIxSUx&amp;From=Template&amp;EC=VPQB254SC&amp;G0Xtop.x=1&amp;G0Xtop.y=1" TargetMode="External"/><Relationship Id="rId144" Type="http://schemas.openxmlformats.org/officeDocument/2006/relationships/hyperlink" Target="http://www.bankofengland.co.uk/mfsd/iadb/index.asp?Travel=NIxSUx&amp;From=Template&amp;EC=VPQB254BN&amp;G0Xtop.x=1&amp;G0Xtop.y=1" TargetMode="External"/><Relationship Id="rId90" Type="http://schemas.openxmlformats.org/officeDocument/2006/relationships/hyperlink" Target="http://www.bankofengland.co.uk/mfsd/iadb/index.asp?Travel=NIxSUx&amp;From=Template&amp;EC=VPQB254EG&amp;G0Xtop.x=1&amp;G0Xtop.y=1" TargetMode="External"/><Relationship Id="rId165" Type="http://schemas.openxmlformats.org/officeDocument/2006/relationships/hyperlink" Target="http://www.bankofengland.co.uk/mfsd/iadb/index.asp?Travel=NIxSUx&amp;From=Template&amp;EC=VPQB254LK&amp;G0Xtop.x=1&amp;G0Xtop.y=1" TargetMode="External"/><Relationship Id="rId186" Type="http://schemas.openxmlformats.org/officeDocument/2006/relationships/hyperlink" Target="http://www.bankofengland.co.uk/mfsd/iadb/index.asp?Travel=NIxSUx&amp;From=Template&amp;EC=VPQB254DM&amp;G0Xtop.x=1&amp;G0Xtop.y=1" TargetMode="External"/><Relationship Id="rId211" Type="http://schemas.openxmlformats.org/officeDocument/2006/relationships/hyperlink" Target="http://www.bankofengland.co.uk/mfsd/iadb/notesiadb/m4_counterparts.htm" TargetMode="External"/><Relationship Id="rId27" Type="http://schemas.openxmlformats.org/officeDocument/2006/relationships/hyperlink" Target="http://www.bankofengland.co.uk/mfsd/iadb/index.asp?Travel=NIxSUx&amp;From=Template&amp;EC=VPQB254SE&amp;G0Xtop.x=1&amp;G0Xtop.y=1" TargetMode="External"/><Relationship Id="rId48" Type="http://schemas.openxmlformats.org/officeDocument/2006/relationships/hyperlink" Target="http://www.bankofengland.co.uk/mfsd/iadb/index.asp?Travel=NIxSUx&amp;From=Template&amp;EC=VPQB254IM&amp;G0Xtop.x=1&amp;G0Xtop.y=1" TargetMode="External"/><Relationship Id="rId69" Type="http://schemas.openxmlformats.org/officeDocument/2006/relationships/hyperlink" Target="http://www.bankofengland.co.uk/mfsd/iadb/index.asp?Travel=NIxSUx&amp;From=Template&amp;EC=VPQB254MD&amp;G0Xtop.x=1&amp;G0Xtop.y=1" TargetMode="External"/><Relationship Id="rId113" Type="http://schemas.openxmlformats.org/officeDocument/2006/relationships/hyperlink" Target="http://www.bankofengland.co.uk/mfsd/iadb/index.asp?Travel=NIxSUx&amp;From=Template&amp;EC=VPQB254NA&amp;G0Xtop.x=1&amp;G0Xtop.y=1" TargetMode="External"/><Relationship Id="rId134" Type="http://schemas.openxmlformats.org/officeDocument/2006/relationships/hyperlink" Target="http://www.bankofengland.co.uk/mfsd/iadb/index.asp?Travel=NIxSUx&amp;From=Template&amp;EC=VPQB254YE&amp;G0Xtop.x=1&amp;G0Xtop.y=1" TargetMode="External"/><Relationship Id="rId80" Type="http://schemas.openxmlformats.org/officeDocument/2006/relationships/hyperlink" Target="http://www.bankofengland.co.uk/mfsd/iadb/index.asp?Travel=NIxSUx&amp;From=Template&amp;EC=VPQB254AO&amp;G0Xtop.x=1&amp;G0Xtop.y=1" TargetMode="External"/><Relationship Id="rId155" Type="http://schemas.openxmlformats.org/officeDocument/2006/relationships/hyperlink" Target="http://www.bankofengland.co.uk/mfsd/iadb/index.asp?Travel=NIxSUx&amp;From=Template&amp;EC=VPQB254LA&amp;G0Xtop.x=1&amp;G0Xtop.y=1" TargetMode="External"/><Relationship Id="rId176" Type="http://schemas.openxmlformats.org/officeDocument/2006/relationships/hyperlink" Target="http://www.bankofengland.co.uk/mfsd/iadb/index.asp?Travel=NIxSUx&amp;From=Template&amp;EC=VPQB254R6&amp;G0Xtop.x=1&amp;G0Xtop.y=1" TargetMode="External"/><Relationship Id="rId197" Type="http://schemas.openxmlformats.org/officeDocument/2006/relationships/hyperlink" Target="http://www.bankofengland.co.uk/mfsd/iadb/index.asp?Travel=NIxSUx&amp;From=Template&amp;EC=VPQB254JM&amp;G0Xtop.x=1&amp;G0Xtop.y=1" TargetMode="External"/><Relationship Id="rId201" Type="http://schemas.openxmlformats.org/officeDocument/2006/relationships/hyperlink" Target="http://www.bankofengland.co.uk/mfsd/iadb/index.asp?Travel=NIxSUx&amp;From=Template&amp;EC=VPQB254LC&amp;G0Xtop.x=1&amp;G0Xtop.y=1" TargetMode="External"/><Relationship Id="rId17" Type="http://schemas.openxmlformats.org/officeDocument/2006/relationships/hyperlink" Target="http://www.bankofengland.co.uk/mfsd/iadb/index.asp?Travel=NIxSUx&amp;From=Template&amp;EC=VPQB254LI&amp;G0Xtop.x=1&amp;G0Xtop.y=1" TargetMode="External"/><Relationship Id="rId38" Type="http://schemas.openxmlformats.org/officeDocument/2006/relationships/hyperlink" Target="http://www.bankofengland.co.uk/mfsd/iadb/index.asp?Travel=NIxSUx&amp;From=Template&amp;EC=VPQB254AW&amp;G0Xtop.x=1&amp;G0Xtop.y=1" TargetMode="External"/><Relationship Id="rId59" Type="http://schemas.openxmlformats.org/officeDocument/2006/relationships/hyperlink" Target="http://www.bankofengland.co.uk/mfsd/iadb/index.asp?Travel=NIxSUx&amp;From=Template&amp;EC=VPQB254R2&amp;G0Xtop.x=1&amp;G0Xtop.y=1" TargetMode="External"/><Relationship Id="rId103" Type="http://schemas.openxmlformats.org/officeDocument/2006/relationships/hyperlink" Target="http://www.bankofengland.co.uk/mfsd/iadb/index.asp?Travel=NIxSUx&amp;From=Template&amp;EC=VPQB254KW&amp;G0Xtop.x=1&amp;G0Xtop.y=1" TargetMode="External"/><Relationship Id="rId124" Type="http://schemas.openxmlformats.org/officeDocument/2006/relationships/hyperlink" Target="http://www.bankofengland.co.uk/mfsd/iadb/index.asp?Travel=NIxSUx&amp;From=Template&amp;EC=VPQB254SL&amp;G0Xtop.x=1&amp;G0Xtop.y=1" TargetMode="External"/><Relationship Id="rId70" Type="http://schemas.openxmlformats.org/officeDocument/2006/relationships/hyperlink" Target="http://www.bankofengland.co.uk/mfsd/iadb/index.asp?Travel=NIxSUx&amp;From=Template&amp;EC=VPQB254ME&amp;G0Xtop.x=1&amp;G0Xtop.y=1" TargetMode="External"/><Relationship Id="rId91" Type="http://schemas.openxmlformats.org/officeDocument/2006/relationships/hyperlink" Target="http://www.bankofengland.co.uk/mfsd/iadb/index.asp?Travel=NIxSUx&amp;From=Template&amp;EC=VPQB254GQ&amp;G0Xtop.x=1&amp;G0Xtop.y=1" TargetMode="External"/><Relationship Id="rId145" Type="http://schemas.openxmlformats.org/officeDocument/2006/relationships/hyperlink" Target="http://www.bankofengland.co.uk/mfsd/iadb/index.asp?Travel=NIxSUx&amp;From=Template&amp;EC=VPQB254KH&amp;G0Xtop.x=1&amp;G0Xtop.y=1" TargetMode="External"/><Relationship Id="rId166" Type="http://schemas.openxmlformats.org/officeDocument/2006/relationships/hyperlink" Target="http://www.bankofengland.co.uk/mfsd/iadb/notesiadb/seasonal_adjustment.htm" TargetMode="External"/><Relationship Id="rId187" Type="http://schemas.openxmlformats.org/officeDocument/2006/relationships/hyperlink" Target="http://www.bankofengland.co.uk/mfsd/iadb/index.asp?Travel=NIxSUx&amp;From=Template&amp;EC=VPQB254DO&amp;G0Xtop.x=1&amp;G0Xtop.y=1" TargetMode="External"/><Relationship Id="rId1" Type="http://schemas.openxmlformats.org/officeDocument/2006/relationships/hyperlink" Target="http://www.bankofengland.co.uk/mfsd/iadb/index.asp?Travel=NIxSUx&amp;From=Template&amp;GUID=701982B27A654D6FAA09BA413EA93B28&amp;G0Xtop.x=1&amp;G0Xtop.y=1" TargetMode="External"/><Relationship Id="rId212" Type="http://schemas.openxmlformats.org/officeDocument/2006/relationships/hyperlink" Target="http://www.bankofengland.co.uk/mfsd/iadb/notesiadb/mfi_bs.htm" TargetMode="External"/><Relationship Id="rId28" Type="http://schemas.openxmlformats.org/officeDocument/2006/relationships/hyperlink" Target="http://www.bankofengland.co.uk/mfsd/iadb/index.asp?Travel=NIxSUx&amp;From=Template&amp;EC=VPQB254CH&amp;G0Xtop.x=1&amp;G0Xtop.y=1" TargetMode="External"/><Relationship Id="rId49" Type="http://schemas.openxmlformats.org/officeDocument/2006/relationships/hyperlink" Target="http://www.bankofengland.co.uk/mfsd/iadb/index.asp?Travel=NIxSUx&amp;From=Template&amp;EC=VPQB254JE&amp;G0Xtop.x=1&amp;G0Xtop.y=1" TargetMode="External"/><Relationship Id="rId114" Type="http://schemas.openxmlformats.org/officeDocument/2006/relationships/hyperlink" Target="http://www.bankofengland.co.uk/mfsd/iadb/index.asp?Travel=NIxSUx&amp;From=Template&amp;EC=VPQB254NG&amp;G0Xtop.x=1&amp;G0Xtop.y=1" TargetMode="External"/><Relationship Id="rId60" Type="http://schemas.openxmlformats.org/officeDocument/2006/relationships/hyperlink" Target="http://www.bankofengland.co.uk/mfsd/iadb/index.asp?Travel=NIxSUx&amp;From=Template&amp;EC=VPQB2541N&amp;G0Xtop.x=1&amp;G0Xtop.y=1" TargetMode="External"/><Relationship Id="rId81" Type="http://schemas.openxmlformats.org/officeDocument/2006/relationships/hyperlink" Target="http://www.bankofengland.co.uk/mfsd/iadb/index.asp?Travel=NIxSUx&amp;From=Template&amp;EC=VPQB254BW&amp;G0Xtop.x=1&amp;G0Xtop.y=1" TargetMode="External"/><Relationship Id="rId135" Type="http://schemas.openxmlformats.org/officeDocument/2006/relationships/hyperlink" Target="http://www.bankofengland.co.uk/mfsd/iadb/index.asp?Travel=NIxSUx&amp;From=Template&amp;EC=VPQB254ZM&amp;G0Xtop.x=1&amp;G0Xtop.y=1" TargetMode="External"/><Relationship Id="rId156" Type="http://schemas.openxmlformats.org/officeDocument/2006/relationships/hyperlink" Target="http://www.bankofengland.co.uk/mfsd/iadb/index.asp?Travel=NIxSUx&amp;From=Template&amp;EC=VPQB254MY&amp;G0Xtop.x=1&amp;G0Xtop.y=1" TargetMode="External"/><Relationship Id="rId177" Type="http://schemas.openxmlformats.org/officeDocument/2006/relationships/hyperlink" Target="http://www.bankofengland.co.uk/mfsd/iadb/index.asp?Travel=NIxSUx&amp;From=Template&amp;EC=VPQB2544Y&amp;G0Xtop.x=1&amp;G0Xtop.y=1" TargetMode="External"/><Relationship Id="rId198" Type="http://schemas.openxmlformats.org/officeDocument/2006/relationships/hyperlink" Target="http://www.bankofengland.co.uk/mfsd/iadb/index.asp?Travel=NIxSUx&amp;From=Template&amp;EC=VPQB254MX&amp;G0Xtop.x=1&amp;G0Xtop.y=1" TargetMode="External"/><Relationship Id="rId202" Type="http://schemas.openxmlformats.org/officeDocument/2006/relationships/hyperlink" Target="http://www.bankofengland.co.uk/mfsd/iadb/index.asp?Travel=NIxSUx&amp;From=Template&amp;EC=VPQB254VC&amp;G0Xtop.x=1&amp;G0Xtop.y=1" TargetMode="External"/><Relationship Id="rId18" Type="http://schemas.openxmlformats.org/officeDocument/2006/relationships/hyperlink" Target="http://www.bankofengland.co.uk/mfsd/iadb/index.asp?Travel=NIxSUx&amp;From=Template&amp;EC=VPQB254LT&amp;G0Xtop.x=1&amp;G0Xtop.y=1" TargetMode="External"/><Relationship Id="rId39" Type="http://schemas.openxmlformats.org/officeDocument/2006/relationships/hyperlink" Target="http://www.bankofengland.co.uk/mfsd/iadb/index.asp?Travel=NIxSUx&amp;From=Template&amp;EC=VPQB254BS&amp;G0Xtop.x=1&amp;G0Xtop.y=1" TargetMode="External"/><Relationship Id="rId50" Type="http://schemas.openxmlformats.org/officeDocument/2006/relationships/hyperlink" Target="http://www.bankofengland.co.uk/mfsd/iadb/index.asp?Travel=NIxSUx&amp;From=Template&amp;EC=VPQB254LB&amp;G0Xtop.x=1&amp;G0Xtop.y=1" TargetMode="External"/><Relationship Id="rId104" Type="http://schemas.openxmlformats.org/officeDocument/2006/relationships/hyperlink" Target="http://www.bankofengland.co.uk/mfsd/iadb/index.asp?Travel=NIxSUx&amp;From=Template&amp;EC=VPQB254LS&amp;G0Xtop.x=1&amp;G0Xtop.y=1" TargetMode="External"/><Relationship Id="rId125" Type="http://schemas.openxmlformats.org/officeDocument/2006/relationships/hyperlink" Target="http://www.bankofengland.co.uk/mfsd/iadb/index.asp?Travel=NIxSUx&amp;From=Template&amp;EC=VPQB254ZA&amp;G0Xtop.x=1&amp;G0Xtop.y=1" TargetMode="External"/><Relationship Id="rId146" Type="http://schemas.openxmlformats.org/officeDocument/2006/relationships/hyperlink" Target="http://www.bankofengland.co.uk/mfsd/iadb/index.asp?Travel=NIxSUx&amp;From=Template&amp;EC=VPQB254CN&amp;G0Xtop.x=1&amp;G0Xtop.y=1" TargetMode="External"/><Relationship Id="rId167" Type="http://schemas.openxmlformats.org/officeDocument/2006/relationships/hyperlink" Target="http://www.bankofengland.co.uk/mfsd/iadb/index.asp?Travel=NIxSUx&amp;From=Template&amp;EC=VPQB254TW&amp;G0Xtop.x=1&amp;G0Xtop.y=1" TargetMode="External"/><Relationship Id="rId188" Type="http://schemas.openxmlformats.org/officeDocument/2006/relationships/hyperlink" Target="http://www.bankofengland.co.uk/mfsd/iadb/notesiadb/liquid_assets.htm" TargetMode="External"/><Relationship Id="rId71" Type="http://schemas.openxmlformats.org/officeDocument/2006/relationships/hyperlink" Target="http://www.bankofengland.co.uk/mfsd/iadb/index.asp?Travel=NIxSUx&amp;From=Template&amp;EC=VPQB254PL&amp;G0Xtop.x=1&amp;G0Xtop.y=1" TargetMode="External"/><Relationship Id="rId92" Type="http://schemas.openxmlformats.org/officeDocument/2006/relationships/hyperlink" Target="http://www.bankofengland.co.uk/mfsd/iadb/index.asp?Travel=NIxSUx&amp;From=Template&amp;EC=VPQB254ET&amp;G0Xtop.x=1&amp;G0Xtop.y=1" TargetMode="External"/><Relationship Id="rId213" Type="http://schemas.openxmlformats.org/officeDocument/2006/relationships/hyperlink" Target="http://www.bankofengland.co.uk/mfsd/iadb/index.asp?Travel=NIxSUx&amp;From=Template&amp;EC=VPQB2544U&amp;G0Xtop.x=1&amp;G0Xtop.y=1" TargetMode="External"/><Relationship Id="rId2" Type="http://schemas.openxmlformats.org/officeDocument/2006/relationships/hyperlink" Target="http://www.bankofengland.co.uk/mfsd/iadb/index.asp?Travel=NIxSUx&amp;From=Template&amp;EC=VPQB254AD&amp;G0Xtop.x=1&amp;G0Xtop.y=1" TargetMode="External"/><Relationship Id="rId29" Type="http://schemas.openxmlformats.org/officeDocument/2006/relationships/hyperlink" Target="http://www.bankofengland.co.uk/mfsd/iadb/index.asp?Travel=NIxSUx&amp;From=Template&amp;EC=VPQB254VA&amp;G0Xtop.x=1&amp;G0Xtop.y=1" TargetMode="External"/><Relationship Id="rId40" Type="http://schemas.openxmlformats.org/officeDocument/2006/relationships/hyperlink" Target="http://www.bankofengland.co.uk/mfsd/iadb/index.asp?Travel=NIxSUx&amp;From=Template&amp;EC=VPQB254BH&amp;G0Xtop.x=1&amp;G0Xtop.y=1" TargetMode="External"/><Relationship Id="rId115" Type="http://schemas.openxmlformats.org/officeDocument/2006/relationships/hyperlink" Target="http://www.bankofengland.co.uk/mfsd/iadb/index.asp?Travel=NIxSUx&amp;From=Template&amp;EC=VPQB254OM&amp;G0Xtop.x=1&amp;G0Xtop.y=1" TargetMode="External"/><Relationship Id="rId136" Type="http://schemas.openxmlformats.org/officeDocument/2006/relationships/hyperlink" Target="http://www.bankofengland.co.uk/mfsd/iadb/index.asp?Travel=NIxSUx&amp;From=Template&amp;EC=VPQB254ZW&amp;G0Xtop.x=1&amp;G0Xtop.y=1" TargetMode="External"/><Relationship Id="rId157" Type="http://schemas.openxmlformats.org/officeDocument/2006/relationships/hyperlink" Target="http://www.bankofengland.co.uk/mfsd/iadb/index.asp?Travel=NIxSUx&amp;From=Template&amp;EC=VPQB254MV&amp;G0Xtop.x=1&amp;G0Xtop.y=1" TargetMode="External"/><Relationship Id="rId178" Type="http://schemas.openxmlformats.org/officeDocument/2006/relationships/hyperlink" Target="http://www.bankofengland.co.uk/mfsd/iadb/index.asp?Travel=NIxSUx&amp;From=Template&amp;EC=VPQB254AR&amp;G0Xtop.x=1&amp;G0Xtop.y=1" TargetMode="External"/><Relationship Id="rId61" Type="http://schemas.openxmlformats.org/officeDocument/2006/relationships/hyperlink" Target="http://www.bankofengland.co.uk/mfsd/iadb/index.asp?Travel=NIxSUx&amp;From=Template&amp;EC=VPQB254AL&amp;G0Xtop.x=1&amp;G0Xtop.y=1" TargetMode="External"/><Relationship Id="rId82" Type="http://schemas.openxmlformats.org/officeDocument/2006/relationships/hyperlink" Target="http://www.bankofengland.co.uk/mfsd/iadb/index.asp?Travel=NIxSUx&amp;From=Template&amp;EC=VPQB254BF&amp;G0Xtop.x=1&amp;G0Xtop.y=1" TargetMode="External"/><Relationship Id="rId199" Type="http://schemas.openxmlformats.org/officeDocument/2006/relationships/hyperlink" Target="http://www.bankofengland.co.uk/mfsd/iadb/index.asp?Travel=NIxSUx&amp;From=Template&amp;EC=VPQB254PY&amp;G0Xtop.x=1&amp;G0Xtop.y=1" TargetMode="External"/><Relationship Id="rId203" Type="http://schemas.openxmlformats.org/officeDocument/2006/relationships/hyperlink" Target="http://www.bankofengland.co.uk/mfsd/iadb/index.asp?Travel=NIxSUx&amp;From=Template&amp;EC=VPQB254SR&amp;G0Xtop.x=1&amp;G0Xtop.y=1" TargetMode="External"/><Relationship Id="rId19" Type="http://schemas.openxmlformats.org/officeDocument/2006/relationships/hyperlink" Target="http://www.bankofengland.co.uk/mfsd/iadb/index.asp?Travel=NIxSUx&amp;From=Template&amp;EC=VPQB254LU&amp;G0Xtop.x=1&amp;G0Xtop.y=1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bankofengland.co.uk/statistics/Pages/iadb/notesiadb/consolidated_foreign_claims.aspx" TargetMode="External"/><Relationship Id="rId1" Type="http://schemas.openxmlformats.org/officeDocument/2006/relationships/hyperlink" Target="http://www.bankofengland.co.uk/mfsd/iadb/index.asp?Travel=NIxSUx&amp;From=Template&amp;GUID=5858FC8E8290490EAE1134221AFFF38E&amp;G0Xtop.x=1&amp;G0Xtop.y=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workbookViewId="0">
      <selection activeCell="D10" sqref="D10"/>
    </sheetView>
  </sheetViews>
  <sheetFormatPr defaultRowHeight="12" x14ac:dyDescent="0.2"/>
  <sheetData>
    <row r="1" spans="1:8" x14ac:dyDescent="0.2">
      <c r="A1" t="s">
        <v>1844</v>
      </c>
      <c r="D1" t="s">
        <v>1845</v>
      </c>
    </row>
    <row r="2" spans="1:8" ht="14.4" x14ac:dyDescent="0.3">
      <c r="A2" s="83" t="s">
        <v>513</v>
      </c>
      <c r="B2" s="16" t="s">
        <v>267</v>
      </c>
      <c r="D2" s="254" t="s">
        <v>1842</v>
      </c>
      <c r="E2" s="254" t="s">
        <v>1843</v>
      </c>
      <c r="H2" s="83"/>
    </row>
    <row r="3" spans="1:8" ht="14.4" x14ac:dyDescent="0.3">
      <c r="A3" s="83" t="s">
        <v>1831</v>
      </c>
      <c r="B3" s="16" t="s">
        <v>269</v>
      </c>
      <c r="D3" s="254" t="s">
        <v>1569</v>
      </c>
      <c r="E3" s="83" t="s">
        <v>1837</v>
      </c>
      <c r="F3" s="83" t="s">
        <v>1568</v>
      </c>
    </row>
    <row r="4" spans="1:8" ht="14.4" x14ac:dyDescent="0.3">
      <c r="A4" s="83" t="s">
        <v>179</v>
      </c>
      <c r="B4" s="253" t="s">
        <v>124</v>
      </c>
      <c r="D4" s="255" t="s">
        <v>1577</v>
      </c>
      <c r="E4" s="83" t="s">
        <v>1566</v>
      </c>
      <c r="F4" s="83" t="s">
        <v>1568</v>
      </c>
    </row>
    <row r="5" spans="1:8" ht="14.4" x14ac:dyDescent="0.3">
      <c r="A5" s="83" t="s">
        <v>97</v>
      </c>
      <c r="B5" s="16" t="s">
        <v>270</v>
      </c>
      <c r="D5" s="254" t="s">
        <v>1576</v>
      </c>
      <c r="E5" s="83" t="s">
        <v>1846</v>
      </c>
      <c r="F5" s="83" t="s">
        <v>1568</v>
      </c>
    </row>
    <row r="6" spans="1:8" ht="14.4" x14ac:dyDescent="0.3">
      <c r="D6" s="254" t="s">
        <v>1570</v>
      </c>
      <c r="E6" s="83" t="s">
        <v>1837</v>
      </c>
      <c r="F6" s="83" t="s">
        <v>1578</v>
      </c>
    </row>
    <row r="7" spans="1:8" ht="14.4" x14ac:dyDescent="0.3">
      <c r="A7" s="254"/>
      <c r="B7" s="254"/>
      <c r="D7" s="254" t="s">
        <v>1572</v>
      </c>
      <c r="E7" s="83" t="s">
        <v>1566</v>
      </c>
      <c r="F7" s="83" t="s">
        <v>1578</v>
      </c>
    </row>
    <row r="8" spans="1:8" ht="14.4" x14ac:dyDescent="0.3">
      <c r="A8" s="254"/>
      <c r="B8" s="254"/>
      <c r="D8" s="254" t="s">
        <v>1571</v>
      </c>
      <c r="E8" s="83" t="s">
        <v>1846</v>
      </c>
      <c r="F8" s="83" t="s">
        <v>1578</v>
      </c>
    </row>
    <row r="9" spans="1:8" ht="14.4" x14ac:dyDescent="0.3">
      <c r="A9" s="254"/>
      <c r="B9" s="254"/>
      <c r="D9" s="254" t="s">
        <v>1573</v>
      </c>
      <c r="E9" s="83" t="s">
        <v>1837</v>
      </c>
      <c r="F9" s="83" t="s">
        <v>1567</v>
      </c>
    </row>
    <row r="10" spans="1:8" ht="14.4" x14ac:dyDescent="0.3">
      <c r="A10" s="254"/>
      <c r="B10" s="254"/>
      <c r="D10" s="254" t="s">
        <v>1575</v>
      </c>
      <c r="E10" s="83" t="s">
        <v>1566</v>
      </c>
      <c r="F10" s="83" t="s">
        <v>1567</v>
      </c>
    </row>
    <row r="11" spans="1:8" ht="14.4" x14ac:dyDescent="0.3">
      <c r="A11" s="254"/>
      <c r="B11" s="254"/>
      <c r="D11" s="254" t="s">
        <v>1574</v>
      </c>
      <c r="E11" s="83" t="s">
        <v>1846</v>
      </c>
      <c r="F11" s="83" t="s">
        <v>1567</v>
      </c>
    </row>
    <row r="12" spans="1:8" ht="14.4" x14ac:dyDescent="0.3">
      <c r="A12" s="254"/>
      <c r="B12" s="254"/>
    </row>
    <row r="13" spans="1:8" ht="14.4" x14ac:dyDescent="0.3">
      <c r="A13" s="254"/>
      <c r="B13" s="254"/>
      <c r="D13" s="254"/>
      <c r="E13" s="254"/>
    </row>
    <row r="14" spans="1:8" ht="14.4" x14ac:dyDescent="0.3">
      <c r="A14" s="254"/>
      <c r="B14" s="254"/>
      <c r="D14" s="254"/>
      <c r="E14" s="254"/>
    </row>
    <row r="15" spans="1:8" ht="14.4" x14ac:dyDescent="0.3">
      <c r="A15" s="254"/>
      <c r="B15" s="254"/>
      <c r="D15" s="254"/>
      <c r="E15" s="254"/>
    </row>
    <row r="16" spans="1:8" ht="14.4" x14ac:dyDescent="0.3">
      <c r="A16" s="254"/>
      <c r="B16" s="254"/>
      <c r="D16" s="254"/>
      <c r="E16" s="254"/>
    </row>
    <row r="17" spans="1:5" ht="14.4" x14ac:dyDescent="0.3">
      <c r="A17" s="254"/>
      <c r="B17" s="254"/>
      <c r="D17" s="254"/>
      <c r="E17" s="254"/>
    </row>
    <row r="18" spans="1:5" ht="14.4" x14ac:dyDescent="0.3">
      <c r="A18" s="254"/>
      <c r="B18" s="254"/>
      <c r="D18" s="254"/>
      <c r="E18" s="254"/>
    </row>
    <row r="19" spans="1:5" ht="14.4" x14ac:dyDescent="0.3">
      <c r="A19" s="254"/>
      <c r="B19" s="254"/>
      <c r="D19" s="254"/>
      <c r="E19" s="254"/>
    </row>
    <row r="20" spans="1:5" ht="14.4" x14ac:dyDescent="0.3">
      <c r="A20" s="254"/>
      <c r="B20" s="254"/>
      <c r="D20" s="254"/>
      <c r="E20" s="254"/>
    </row>
    <row r="21" spans="1:5" ht="14.4" x14ac:dyDescent="0.3">
      <c r="A21" s="254"/>
      <c r="B21" s="254"/>
      <c r="D21" s="254"/>
      <c r="E21" s="254"/>
    </row>
    <row r="22" spans="1:5" ht="14.4" x14ac:dyDescent="0.3">
      <c r="A22" s="254"/>
      <c r="B22" s="254"/>
      <c r="D22" s="254"/>
      <c r="E22" s="254"/>
    </row>
    <row r="23" spans="1:5" ht="14.4" x14ac:dyDescent="0.3">
      <c r="A23" s="254"/>
      <c r="B23" s="254"/>
      <c r="D23" s="254"/>
      <c r="E23" s="254"/>
    </row>
    <row r="24" spans="1:5" ht="14.4" x14ac:dyDescent="0.3">
      <c r="A24" s="254"/>
      <c r="B24" s="254"/>
      <c r="D24" s="254"/>
      <c r="E24" s="254"/>
    </row>
    <row r="25" spans="1:5" ht="14.4" x14ac:dyDescent="0.3">
      <c r="A25" s="254"/>
      <c r="B25" s="254"/>
      <c r="D25" s="254"/>
      <c r="E25" s="254"/>
    </row>
    <row r="26" spans="1:5" ht="14.4" x14ac:dyDescent="0.3">
      <c r="A26" s="254"/>
      <c r="B26" s="254"/>
      <c r="D26" s="254"/>
      <c r="E26" s="254"/>
    </row>
    <row r="27" spans="1:5" ht="14.4" x14ac:dyDescent="0.3">
      <c r="A27" s="254"/>
      <c r="B27" s="254"/>
      <c r="D27" s="254"/>
      <c r="E27" s="254"/>
    </row>
    <row r="28" spans="1:5" ht="14.4" x14ac:dyDescent="0.3">
      <c r="A28" s="254"/>
      <c r="B28" s="254"/>
      <c r="D28" s="254"/>
      <c r="E28" s="254"/>
    </row>
    <row r="29" spans="1:5" ht="14.4" x14ac:dyDescent="0.3">
      <c r="A29" s="254"/>
      <c r="B29" s="254"/>
      <c r="D29" s="254"/>
      <c r="E29" s="254"/>
    </row>
    <row r="30" spans="1:5" ht="14.4" x14ac:dyDescent="0.3">
      <c r="A30" s="254"/>
      <c r="B30" s="254"/>
      <c r="D30" s="254"/>
      <c r="E30" s="254"/>
    </row>
    <row r="31" spans="1:5" ht="14.4" x14ac:dyDescent="0.3">
      <c r="A31" s="254"/>
      <c r="B31" s="254"/>
      <c r="D31" s="254"/>
      <c r="E31" s="254"/>
    </row>
    <row r="32" spans="1:5" ht="14.4" x14ac:dyDescent="0.3">
      <c r="A32" s="254"/>
      <c r="B32" s="254"/>
      <c r="D32" s="254"/>
      <c r="E32" s="254"/>
    </row>
    <row r="33" spans="1:5" ht="14.4" x14ac:dyDescent="0.3">
      <c r="A33" s="254"/>
      <c r="B33" s="254"/>
      <c r="D33" s="254"/>
      <c r="E33" s="254"/>
    </row>
    <row r="34" spans="1:5" ht="14.4" x14ac:dyDescent="0.3">
      <c r="A34" s="254"/>
      <c r="B34" s="254"/>
      <c r="D34" s="254"/>
      <c r="E34" s="254"/>
    </row>
    <row r="35" spans="1:5" ht="14.4" x14ac:dyDescent="0.3">
      <c r="A35" s="254"/>
      <c r="B35" s="254"/>
      <c r="D35" s="254"/>
      <c r="E35" s="254"/>
    </row>
    <row r="36" spans="1:5" ht="14.4" x14ac:dyDescent="0.3">
      <c r="A36" s="254"/>
      <c r="B36" s="254"/>
      <c r="D36" s="254"/>
      <c r="E36" s="254"/>
    </row>
    <row r="37" spans="1:5" ht="14.4" x14ac:dyDescent="0.3">
      <c r="A37" s="254"/>
      <c r="B37" s="254"/>
      <c r="D37" s="254"/>
      <c r="E37" s="254"/>
    </row>
    <row r="38" spans="1:5" ht="14.4" x14ac:dyDescent="0.3">
      <c r="A38" s="254"/>
      <c r="B38" s="254"/>
      <c r="D38" s="254"/>
      <c r="E38" s="254"/>
    </row>
    <row r="39" spans="1:5" ht="14.4" x14ac:dyDescent="0.3">
      <c r="A39" s="254"/>
      <c r="B39" s="254"/>
      <c r="D39" s="254"/>
      <c r="E39" s="254"/>
    </row>
    <row r="40" spans="1:5" ht="14.4" x14ac:dyDescent="0.3">
      <c r="D40" s="254"/>
      <c r="E40" s="254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146"/>
  <sheetViews>
    <sheetView topLeftCell="C1" zoomScaleNormal="100" workbookViewId="0">
      <selection activeCell="H15" sqref="H15"/>
    </sheetView>
  </sheetViews>
  <sheetFormatPr defaultColWidth="9" defaultRowHeight="14.4" x14ac:dyDescent="0.3"/>
  <cols>
    <col min="1" max="1" width="9.77734375" style="87" customWidth="1"/>
    <col min="2" max="2" width="20.109375" style="87" bestFit="1" customWidth="1"/>
    <col min="3" max="3" width="11.21875" style="87" customWidth="1"/>
    <col min="4" max="6" width="11.6640625" style="87" customWidth="1"/>
    <col min="7" max="7" width="9.77734375" style="87" customWidth="1"/>
    <col min="8" max="8" width="39.6640625" style="87" bestFit="1" customWidth="1"/>
    <col min="9" max="10" width="11.21875" style="87" customWidth="1"/>
    <col min="11" max="12" width="9.33203125" style="87" customWidth="1"/>
    <col min="13" max="13" width="9.77734375" style="87" customWidth="1"/>
    <col min="14" max="14" width="28.44140625" style="87" bestFit="1" customWidth="1"/>
    <col min="15" max="16" width="11.21875" style="87" customWidth="1"/>
    <col min="17" max="18" width="9" style="87"/>
    <col min="19" max="19" width="103.109375" style="87" bestFit="1" customWidth="1"/>
    <col min="20" max="20" width="36.44140625" style="87" bestFit="1" customWidth="1"/>
    <col min="21" max="16384" width="9" style="87"/>
  </cols>
  <sheetData>
    <row r="1" spans="1:20" x14ac:dyDescent="0.3">
      <c r="A1" s="87" t="s">
        <v>381</v>
      </c>
    </row>
    <row r="2" spans="1:20" x14ac:dyDescent="0.3">
      <c r="A2" s="90" t="s">
        <v>389</v>
      </c>
      <c r="B2" s="90" t="s">
        <v>464</v>
      </c>
      <c r="C2" s="96" t="s">
        <v>1564</v>
      </c>
      <c r="D2" s="96" t="s">
        <v>1565</v>
      </c>
      <c r="E2" s="96" t="s">
        <v>386</v>
      </c>
      <c r="F2" s="88"/>
      <c r="G2" s="91" t="s">
        <v>389</v>
      </c>
      <c r="H2" s="91" t="s">
        <v>119</v>
      </c>
      <c r="I2" s="97" t="s">
        <v>1564</v>
      </c>
      <c r="J2" s="97" t="s">
        <v>1565</v>
      </c>
      <c r="K2" s="97" t="s">
        <v>386</v>
      </c>
      <c r="L2" s="86"/>
      <c r="M2" s="92" t="s">
        <v>389</v>
      </c>
      <c r="N2" s="92" t="s">
        <v>465</v>
      </c>
      <c r="O2" s="98" t="s">
        <v>1564</v>
      </c>
      <c r="P2" s="98" t="s">
        <v>1565</v>
      </c>
      <c r="Q2" s="92" t="s">
        <v>386</v>
      </c>
      <c r="S2" s="188"/>
      <c r="T2" s="138"/>
    </row>
    <row r="3" spans="1:20" x14ac:dyDescent="0.3">
      <c r="A3" s="89" t="s">
        <v>165</v>
      </c>
      <c r="B3" s="87" t="s">
        <v>2</v>
      </c>
      <c r="C3" s="88" t="e">
        <f>SUMIFS(#REF!,#REF!,'Country mapping'!$A$1&amp;'Country mapping'!$A3)</f>
        <v>#REF!</v>
      </c>
      <c r="D3" s="88" t="e">
        <f>SUMIFS(#REF!,#REF!,'Country mapping'!$A$1&amp;'Country mapping'!$A3)</f>
        <v>#REF!</v>
      </c>
      <c r="E3" s="88" t="e">
        <f t="shared" ref="E3:E18" si="0">D3-C3</f>
        <v>#REF!</v>
      </c>
      <c r="F3" s="88"/>
      <c r="G3" s="87" t="s">
        <v>136</v>
      </c>
      <c r="H3" s="87" t="s">
        <v>203</v>
      </c>
      <c r="I3" s="88" t="e">
        <f>SUMIFS(#REF!,#REF!,'Country mapping'!$A$1&amp;'Country mapping'!$G3)</f>
        <v>#REF!</v>
      </c>
      <c r="J3" s="88" t="e">
        <f>SUMIFS(#REF!,#REF!,'Country mapping'!$A$1&amp;'Country mapping'!$G3)</f>
        <v>#REF!</v>
      </c>
      <c r="K3" s="87" t="e">
        <f>J3-I3</f>
        <v>#REF!</v>
      </c>
      <c r="M3" s="87" t="s">
        <v>314</v>
      </c>
      <c r="N3" s="87" t="s">
        <v>204</v>
      </c>
      <c r="O3" s="88" t="e">
        <f>SUMIFS(#REF!,#REF!,'Country mapping'!$A$1&amp;'Country mapping'!$M3)</f>
        <v>#REF!</v>
      </c>
      <c r="P3" s="88" t="e">
        <f>SUMIFS(#REF!,#REF!,'Country mapping'!$A$1&amp;'Country mapping'!$M3)</f>
        <v>#REF!</v>
      </c>
      <c r="Q3" s="87" t="e">
        <f>Table4[[#This Row],[01/03/2016]]-Table4[[#This Row],[01/12/2015]]</f>
        <v>#REF!</v>
      </c>
      <c r="S3" s="16"/>
      <c r="T3" s="83"/>
    </row>
    <row r="4" spans="1:20" x14ac:dyDescent="0.3">
      <c r="A4" s="89" t="s">
        <v>164</v>
      </c>
      <c r="B4" s="87" t="s">
        <v>6</v>
      </c>
      <c r="C4" s="88" t="e">
        <f>SUMIFS(#REF!,#REF!,'Country mapping'!$A$1&amp;'Country mapping'!$A4)</f>
        <v>#REF!</v>
      </c>
      <c r="D4" s="88" t="e">
        <f>SUMIFS(#REF!,#REF!,'Country mapping'!$A$1&amp;'Country mapping'!$A4)</f>
        <v>#REF!</v>
      </c>
      <c r="E4" s="88" t="e">
        <f t="shared" si="0"/>
        <v>#REF!</v>
      </c>
      <c r="F4" s="88"/>
      <c r="G4" s="87" t="s">
        <v>137</v>
      </c>
      <c r="H4" s="87" t="s">
        <v>209</v>
      </c>
      <c r="I4" s="88" t="e">
        <f>SUMIFS(#REF!,#REF!,'Country mapping'!$A$1&amp;'Country mapping'!$G4)</f>
        <v>#REF!</v>
      </c>
      <c r="J4" s="88" t="e">
        <f>SUMIFS(#REF!,#REF!,'Country mapping'!$A$1&amp;'Country mapping'!$G4)</f>
        <v>#REF!</v>
      </c>
      <c r="K4" s="87" t="e">
        <f t="shared" ref="K4:K34" si="1">J4-I4</f>
        <v>#REF!</v>
      </c>
      <c r="M4" s="87" t="s">
        <v>180</v>
      </c>
      <c r="N4" s="87" t="s">
        <v>205</v>
      </c>
      <c r="O4" s="88" t="e">
        <f>SUMIFS(#REF!,#REF!,'Country mapping'!$A$1&amp;'Country mapping'!$M4)</f>
        <v>#REF!</v>
      </c>
      <c r="P4" s="88" t="e">
        <f>SUMIFS(#REF!,#REF!,'Country mapping'!$A$1&amp;'Country mapping'!$M4)</f>
        <v>#REF!</v>
      </c>
      <c r="Q4" s="87" t="e">
        <f>Table4[[#This Row],[01/03/2016]]-Table4[[#This Row],[01/12/2015]]</f>
        <v>#REF!</v>
      </c>
      <c r="R4" s="85"/>
      <c r="S4" s="83"/>
      <c r="T4" s="83"/>
    </row>
    <row r="5" spans="1:20" x14ac:dyDescent="0.3">
      <c r="A5" s="89" t="s">
        <v>166</v>
      </c>
      <c r="B5" s="87" t="s">
        <v>250</v>
      </c>
      <c r="C5" s="88" t="e">
        <f>SUMIFS(#REF!,#REF!,'Country mapping'!$A$1&amp;'Country mapping'!$A5)</f>
        <v>#REF!</v>
      </c>
      <c r="D5" s="88" t="e">
        <f>SUMIFS(#REF!,#REF!,'Country mapping'!$A$1&amp;'Country mapping'!$A5)</f>
        <v>#REF!</v>
      </c>
      <c r="E5" s="88" t="e">
        <f t="shared" si="0"/>
        <v>#REF!</v>
      </c>
      <c r="F5" s="88"/>
      <c r="G5" s="87" t="s">
        <v>157</v>
      </c>
      <c r="H5" s="87" t="s">
        <v>210</v>
      </c>
      <c r="I5" s="88" t="e">
        <f>SUMIFS(#REF!,#REF!,'Country mapping'!$A$1&amp;'Country mapping'!$G5)</f>
        <v>#REF!</v>
      </c>
      <c r="J5" s="88" t="e">
        <f>SUMIFS(#REF!,#REF!,'Country mapping'!$A$1&amp;'Country mapping'!$G5)</f>
        <v>#REF!</v>
      </c>
      <c r="K5" s="87" t="e">
        <f t="shared" si="1"/>
        <v>#REF!</v>
      </c>
      <c r="M5" s="87" t="s">
        <v>332</v>
      </c>
      <c r="N5" s="87" t="s">
        <v>206</v>
      </c>
      <c r="O5" s="88" t="e">
        <f>SUMIFS(#REF!,#REF!,'Country mapping'!$A$1&amp;'Country mapping'!$M5)</f>
        <v>#REF!</v>
      </c>
      <c r="P5" s="88" t="e">
        <f>SUMIFS(#REF!,#REF!,'Country mapping'!$A$1&amp;'Country mapping'!$M5)</f>
        <v>#REF!</v>
      </c>
      <c r="Q5" s="87" t="e">
        <f>Table4[[#This Row],[01/03/2016]]-Table4[[#This Row],[01/12/2015]]</f>
        <v>#REF!</v>
      </c>
      <c r="S5" s="83"/>
      <c r="T5" s="83"/>
    </row>
    <row r="6" spans="1:20" x14ac:dyDescent="0.3">
      <c r="A6" s="89" t="s">
        <v>163</v>
      </c>
      <c r="B6" s="87" t="s">
        <v>253</v>
      </c>
      <c r="C6" s="88" t="e">
        <f>SUMIFS(#REF!,#REF!,'Country mapping'!$A$1&amp;'Country mapping'!$A6)</f>
        <v>#REF!</v>
      </c>
      <c r="D6" s="88" t="e">
        <f>SUMIFS(#REF!,#REF!,'Country mapping'!$A$1&amp;'Country mapping'!$A6)</f>
        <v>#REF!</v>
      </c>
      <c r="E6" s="88" t="e">
        <f t="shared" si="0"/>
        <v>#REF!</v>
      </c>
      <c r="F6" s="88"/>
      <c r="G6" s="87" t="s">
        <v>138</v>
      </c>
      <c r="H6" s="87" t="s">
        <v>4</v>
      </c>
      <c r="I6" s="88" t="e">
        <f>SUMIFS(#REF!,#REF!,'Country mapping'!$A$1&amp;'Country mapping'!$G6)</f>
        <v>#REF!</v>
      </c>
      <c r="J6" s="88" t="e">
        <f>SUMIFS(#REF!,#REF!,'Country mapping'!$A$1&amp;'Country mapping'!$G6)</f>
        <v>#REF!</v>
      </c>
      <c r="K6" s="87" t="e">
        <f t="shared" si="1"/>
        <v>#REF!</v>
      </c>
      <c r="M6" s="87" t="s">
        <v>330</v>
      </c>
      <c r="N6" s="87" t="s">
        <v>207</v>
      </c>
      <c r="O6" s="88" t="e">
        <f>SUMIFS(#REF!,#REF!,'Country mapping'!$A$1&amp;'Country mapping'!$M6)</f>
        <v>#REF!</v>
      </c>
      <c r="P6" s="88" t="e">
        <f>SUMIFS(#REF!,#REF!,'Country mapping'!$A$1&amp;'Country mapping'!$M6)</f>
        <v>#REF!</v>
      </c>
      <c r="Q6" s="87" t="e">
        <f>Table4[[#This Row],[01/03/2016]]-Table4[[#This Row],[01/12/2015]]</f>
        <v>#REF!</v>
      </c>
      <c r="S6" s="83"/>
      <c r="T6" s="83"/>
    </row>
    <row r="7" spans="1:20" x14ac:dyDescent="0.3">
      <c r="A7" s="89" t="s">
        <v>383</v>
      </c>
      <c r="B7" s="87" t="s">
        <v>384</v>
      </c>
      <c r="C7" s="88" t="e">
        <f>SUMIFS(#REF!,#REF!,'Country mapping'!$A$1&amp;'Country mapping'!$A7)</f>
        <v>#REF!</v>
      </c>
      <c r="D7" s="88" t="e">
        <f>SUMIFS(#REF!,#REF!,'Country mapping'!$A$1&amp;'Country mapping'!$A7)</f>
        <v>#REF!</v>
      </c>
      <c r="E7" s="88" t="e">
        <f t="shared" si="0"/>
        <v>#REF!</v>
      </c>
      <c r="F7" s="88"/>
      <c r="G7" s="87" t="s">
        <v>158</v>
      </c>
      <c r="H7" s="87" t="s">
        <v>212</v>
      </c>
      <c r="I7" s="88" t="e">
        <f>SUMIFS(#REF!,#REF!,'Country mapping'!$A$1&amp;'Country mapping'!$G7)</f>
        <v>#REF!</v>
      </c>
      <c r="J7" s="88" t="e">
        <f>SUMIFS(#REF!,#REF!,'Country mapping'!$A$1&amp;'Country mapping'!$G7)</f>
        <v>#REF!</v>
      </c>
      <c r="K7" s="87" t="e">
        <f t="shared" si="1"/>
        <v>#REF!</v>
      </c>
      <c r="M7" s="87" t="s">
        <v>75</v>
      </c>
      <c r="N7" s="87" t="s">
        <v>208</v>
      </c>
      <c r="O7" s="88" t="e">
        <f>SUMIFS(#REF!,#REF!,'Country mapping'!$A$1&amp;'Country mapping'!$M7)</f>
        <v>#REF!</v>
      </c>
      <c r="P7" s="88" t="e">
        <f>SUMIFS(#REF!,#REF!,'Country mapping'!$A$1&amp;'Country mapping'!$M7)</f>
        <v>#REF!</v>
      </c>
      <c r="Q7" s="87" t="e">
        <f>Table4[[#This Row],[01/03/2016]]-Table4[[#This Row],[01/12/2015]]</f>
        <v>#REF!</v>
      </c>
      <c r="S7" s="83"/>
      <c r="T7" s="83"/>
    </row>
    <row r="8" spans="1:20" x14ac:dyDescent="0.3">
      <c r="A8" s="89" t="s">
        <v>169</v>
      </c>
      <c r="B8" s="87" t="s">
        <v>259</v>
      </c>
      <c r="C8" s="88" t="e">
        <f>SUMIFS(#REF!,#REF!,'Country mapping'!$A$1&amp;'Country mapping'!$A8)</f>
        <v>#REF!</v>
      </c>
      <c r="D8" s="88" t="e">
        <f>SUMIFS(#REF!,#REF!,'Country mapping'!$A$1&amp;'Country mapping'!$A8)</f>
        <v>#REF!</v>
      </c>
      <c r="E8" s="88" t="e">
        <f t="shared" si="0"/>
        <v>#REF!</v>
      </c>
      <c r="F8" s="88"/>
      <c r="G8" s="87" t="s">
        <v>154</v>
      </c>
      <c r="H8" s="87" t="s">
        <v>213</v>
      </c>
      <c r="I8" s="88" t="e">
        <f>SUMIFS(#REF!,#REF!,'Country mapping'!$A$1&amp;'Country mapping'!$G8)</f>
        <v>#REF!</v>
      </c>
      <c r="J8" s="88" t="e">
        <f>SUMIFS(#REF!,#REF!,'Country mapping'!$A$1&amp;'Country mapping'!$G8)</f>
        <v>#REF!</v>
      </c>
      <c r="K8" s="87" t="e">
        <f t="shared" si="1"/>
        <v>#REF!</v>
      </c>
      <c r="M8" s="87" t="s">
        <v>333</v>
      </c>
      <c r="N8" s="87" t="s">
        <v>0</v>
      </c>
      <c r="O8" s="88" t="e">
        <f>SUMIFS(#REF!,#REF!,'Country mapping'!$A$1&amp;'Country mapping'!$M8)</f>
        <v>#REF!</v>
      </c>
      <c r="P8" s="88" t="e">
        <f>SUMIFS(#REF!,#REF!,'Country mapping'!$A$1&amp;'Country mapping'!$M8)</f>
        <v>#REF!</v>
      </c>
      <c r="Q8" s="87" t="e">
        <f>Table4[[#This Row],[01/03/2016]]-Table4[[#This Row],[01/12/2015]]</f>
        <v>#REF!</v>
      </c>
      <c r="S8" s="83"/>
      <c r="T8" s="83"/>
    </row>
    <row r="9" spans="1:20" x14ac:dyDescent="0.3">
      <c r="A9" s="89" t="s">
        <v>168</v>
      </c>
      <c r="B9" s="87" t="s">
        <v>265</v>
      </c>
      <c r="C9" s="88" t="e">
        <f>SUMIFS(#REF!,#REF!,'Country mapping'!$A$1&amp;'Country mapping'!$A9)</f>
        <v>#REF!</v>
      </c>
      <c r="D9" s="88" t="e">
        <f>SUMIFS(#REF!,#REF!,'Country mapping'!$A$1&amp;'Country mapping'!$A9)</f>
        <v>#REF!</v>
      </c>
      <c r="E9" s="88" t="e">
        <f t="shared" si="0"/>
        <v>#REF!</v>
      </c>
      <c r="F9" s="88"/>
      <c r="G9" s="87" t="s">
        <v>184</v>
      </c>
      <c r="H9" s="87" t="s">
        <v>220</v>
      </c>
      <c r="I9" s="88" t="e">
        <f>SUMIFS(#REF!,#REF!,'Country mapping'!$A$1&amp;'Country mapping'!$G9)</f>
        <v>#REF!</v>
      </c>
      <c r="J9" s="88" t="e">
        <f>SUMIFS(#REF!,#REF!,'Country mapping'!$A$1&amp;'Country mapping'!$G9)</f>
        <v>#REF!</v>
      </c>
      <c r="K9" s="87" t="e">
        <f t="shared" si="1"/>
        <v>#REF!</v>
      </c>
      <c r="M9" s="87" t="s">
        <v>181</v>
      </c>
      <c r="N9" s="87" t="s">
        <v>1</v>
      </c>
      <c r="O9" s="88" t="e">
        <f>SUMIFS(#REF!,#REF!,'Country mapping'!$A$1&amp;'Country mapping'!$M9)</f>
        <v>#REF!</v>
      </c>
      <c r="P9" s="88" t="e">
        <f>SUMIFS(#REF!,#REF!,'Country mapping'!$A$1&amp;'Country mapping'!$M9)</f>
        <v>#REF!</v>
      </c>
      <c r="Q9" s="87" t="e">
        <f>Table4[[#This Row],[01/03/2016]]-Table4[[#This Row],[01/12/2015]]</f>
        <v>#REF!</v>
      </c>
      <c r="S9" s="83"/>
      <c r="T9" s="83"/>
    </row>
    <row r="10" spans="1:20" x14ac:dyDescent="0.3">
      <c r="A10" s="89" t="s">
        <v>170</v>
      </c>
      <c r="B10" s="87" t="s">
        <v>247</v>
      </c>
      <c r="C10" s="88" t="e">
        <f>SUMIFS(#REF!,#REF!,'Country mapping'!$A$1&amp;'Country mapping'!$A10)</f>
        <v>#REF!</v>
      </c>
      <c r="D10" s="88" t="e">
        <f>SUMIFS(#REF!,#REF!,'Country mapping'!$A$1&amp;'Country mapping'!$A10)</f>
        <v>#REF!</v>
      </c>
      <c r="E10" s="88" t="e">
        <f t="shared" si="0"/>
        <v>#REF!</v>
      </c>
      <c r="F10" s="88"/>
      <c r="G10" s="87" t="s">
        <v>142</v>
      </c>
      <c r="H10" s="87" t="s">
        <v>244</v>
      </c>
      <c r="I10" s="88" t="e">
        <f>SUMIFS(#REF!,#REF!,'Country mapping'!$A$1&amp;'Country mapping'!$G10)</f>
        <v>#REF!</v>
      </c>
      <c r="J10" s="88" t="e">
        <f>SUMIFS(#REF!,#REF!,'Country mapping'!$A$1&amp;'Country mapping'!$G10)</f>
        <v>#REF!</v>
      </c>
      <c r="K10" s="87" t="e">
        <f t="shared" si="1"/>
        <v>#REF!</v>
      </c>
      <c r="M10" s="87" t="s">
        <v>315</v>
      </c>
      <c r="N10" s="87" t="s">
        <v>3</v>
      </c>
      <c r="O10" s="88" t="e">
        <f>SUMIFS(#REF!,#REF!,'Country mapping'!$A$1&amp;'Country mapping'!$M10)</f>
        <v>#REF!</v>
      </c>
      <c r="P10" s="88" t="e">
        <f>SUMIFS(#REF!,#REF!,'Country mapping'!$A$1&amp;'Country mapping'!$M10)</f>
        <v>#REF!</v>
      </c>
      <c r="Q10" s="87" t="e">
        <f>Table4[[#This Row],[01/03/2016]]-Table4[[#This Row],[01/12/2015]]</f>
        <v>#REF!</v>
      </c>
      <c r="S10" s="83"/>
      <c r="T10" s="83"/>
    </row>
    <row r="11" spans="1:20" x14ac:dyDescent="0.3">
      <c r="A11" s="89" t="s">
        <v>171</v>
      </c>
      <c r="B11" s="87" t="s">
        <v>114</v>
      </c>
      <c r="C11" s="88" t="e">
        <f>SUMIFS(#REF!,#REF!,'Country mapping'!$A$1&amp;'Country mapping'!$A11)</f>
        <v>#REF!</v>
      </c>
      <c r="D11" s="88" t="e">
        <f>SUMIFS(#REF!,#REF!,'Country mapping'!$A$1&amp;'Country mapping'!$A11)</f>
        <v>#REF!</v>
      </c>
      <c r="E11" s="88" t="e">
        <f t="shared" si="0"/>
        <v>#REF!</v>
      </c>
      <c r="F11" s="88"/>
      <c r="G11" s="87" t="s">
        <v>139</v>
      </c>
      <c r="H11" s="87" t="s">
        <v>222</v>
      </c>
      <c r="I11" s="88" t="e">
        <f>SUMIFS(#REF!,#REF!,'Country mapping'!$A$1&amp;'Country mapping'!$G11)</f>
        <v>#REF!</v>
      </c>
      <c r="J11" s="88" t="e">
        <f>SUMIFS(#REF!,#REF!,'Country mapping'!$A$1&amp;'Country mapping'!$G11)</f>
        <v>#REF!</v>
      </c>
      <c r="K11" s="87" t="e">
        <f t="shared" si="1"/>
        <v>#REF!</v>
      </c>
      <c r="M11" s="87" t="s">
        <v>182</v>
      </c>
      <c r="N11" s="87" t="s">
        <v>5</v>
      </c>
      <c r="O11" s="88" t="e">
        <f>SUMIFS(#REF!,#REF!,'Country mapping'!$A$1&amp;'Country mapping'!$M11)</f>
        <v>#REF!</v>
      </c>
      <c r="P11" s="88" t="e">
        <f>SUMIFS(#REF!,#REF!,'Country mapping'!$A$1&amp;'Country mapping'!$M11)</f>
        <v>#REF!</v>
      </c>
      <c r="Q11" s="87" t="e">
        <f>Table4[[#This Row],[01/03/2016]]-Table4[[#This Row],[01/12/2015]]</f>
        <v>#REF!</v>
      </c>
      <c r="S11" s="83"/>
      <c r="T11" s="83"/>
    </row>
    <row r="12" spans="1:20" x14ac:dyDescent="0.3">
      <c r="A12" s="89" t="s">
        <v>172</v>
      </c>
      <c r="B12" s="87" t="s">
        <v>262</v>
      </c>
      <c r="C12" s="88" t="e">
        <f>SUMIFS(#REF!,#REF!,'Country mapping'!$A$1&amp;'Country mapping'!$A12)</f>
        <v>#REF!</v>
      </c>
      <c r="D12" s="88" t="e">
        <f>SUMIFS(#REF!,#REF!,'Country mapping'!$A$1&amp;'Country mapping'!$A12)</f>
        <v>#REF!</v>
      </c>
      <c r="E12" s="88" t="e">
        <f t="shared" si="0"/>
        <v>#REF!</v>
      </c>
      <c r="F12" s="88"/>
      <c r="G12" s="87" t="s">
        <v>186</v>
      </c>
      <c r="H12" s="87" t="s">
        <v>226</v>
      </c>
      <c r="I12" s="88" t="e">
        <f>SUMIFS(#REF!,#REF!,'Country mapping'!$A$1&amp;'Country mapping'!$G12)</f>
        <v>#REF!</v>
      </c>
      <c r="J12" s="88" t="e">
        <f>SUMIFS(#REF!,#REF!,'Country mapping'!$A$1&amp;'Country mapping'!$G12)</f>
        <v>#REF!</v>
      </c>
      <c r="K12" s="87" t="e">
        <f t="shared" si="1"/>
        <v>#REF!</v>
      </c>
      <c r="M12" s="87" t="s">
        <v>334</v>
      </c>
      <c r="N12" s="87" t="s">
        <v>7</v>
      </c>
      <c r="O12" s="88" t="e">
        <f>SUMIFS(#REF!,#REF!,'Country mapping'!$A$1&amp;'Country mapping'!$M12)</f>
        <v>#REF!</v>
      </c>
      <c r="P12" s="88" t="e">
        <f>SUMIFS(#REF!,#REF!,'Country mapping'!$A$1&amp;'Country mapping'!$M12)</f>
        <v>#REF!</v>
      </c>
      <c r="Q12" s="87" t="e">
        <f>Table4[[#This Row],[01/03/2016]]-Table4[[#This Row],[01/12/2015]]</f>
        <v>#REF!</v>
      </c>
      <c r="S12" s="83"/>
      <c r="T12" s="83"/>
    </row>
    <row r="13" spans="1:20" x14ac:dyDescent="0.3">
      <c r="A13" s="89" t="s">
        <v>167</v>
      </c>
      <c r="B13" s="87" t="s">
        <v>243</v>
      </c>
      <c r="C13" s="88" t="e">
        <f>SUMIFS(#REF!,#REF!,'Country mapping'!$A$1&amp;'Country mapping'!$A13)</f>
        <v>#REF!</v>
      </c>
      <c r="D13" s="88" t="e">
        <f>SUMIFS(#REF!,#REF!,'Country mapping'!$A$1&amp;'Country mapping'!$A13)</f>
        <v>#REF!</v>
      </c>
      <c r="E13" s="88" t="e">
        <f t="shared" si="0"/>
        <v>#REF!</v>
      </c>
      <c r="F13" s="88"/>
      <c r="G13" s="87" t="s">
        <v>152</v>
      </c>
      <c r="H13" s="87" t="s">
        <v>246</v>
      </c>
      <c r="I13" s="88" t="e">
        <f>SUMIFS(#REF!,#REF!,'Country mapping'!$A$1&amp;'Country mapping'!$G13)</f>
        <v>#REF!</v>
      </c>
      <c r="J13" s="88" t="e">
        <f>SUMIFS(#REF!,#REF!,'Country mapping'!$A$1&amp;'Country mapping'!$G13)</f>
        <v>#REF!</v>
      </c>
      <c r="K13" s="87" t="e">
        <f t="shared" si="1"/>
        <v>#REF!</v>
      </c>
      <c r="M13" s="87" t="s">
        <v>77</v>
      </c>
      <c r="N13" s="87" t="s">
        <v>8</v>
      </c>
      <c r="O13" s="88" t="e">
        <f>SUMIFS(#REF!,#REF!,'Country mapping'!$A$1&amp;'Country mapping'!$M13)</f>
        <v>#REF!</v>
      </c>
      <c r="P13" s="88" t="e">
        <f>SUMIFS(#REF!,#REF!,'Country mapping'!$A$1&amp;'Country mapping'!$M13)</f>
        <v>#REF!</v>
      </c>
      <c r="Q13" s="87" t="e">
        <f>Table4[[#This Row],[01/03/2016]]-Table4[[#This Row],[01/12/2015]]</f>
        <v>#REF!</v>
      </c>
      <c r="S13" s="83"/>
      <c r="T13" s="83"/>
    </row>
    <row r="14" spans="1:20" x14ac:dyDescent="0.3">
      <c r="A14" s="89" t="s">
        <v>173</v>
      </c>
      <c r="B14" s="87" t="s">
        <v>230</v>
      </c>
      <c r="C14" s="88" t="e">
        <f>SUMIFS(#REF!,#REF!,'Country mapping'!$A$1&amp;'Country mapping'!$A14)</f>
        <v>#REF!</v>
      </c>
      <c r="D14" s="88" t="e">
        <f>SUMIFS(#REF!,#REF!,'Country mapping'!$A$1&amp;'Country mapping'!$A14)</f>
        <v>#REF!</v>
      </c>
      <c r="E14" s="88" t="e">
        <f t="shared" si="0"/>
        <v>#REF!</v>
      </c>
      <c r="F14" s="88"/>
      <c r="G14" s="87" t="s">
        <v>140</v>
      </c>
      <c r="H14" s="87" t="s">
        <v>229</v>
      </c>
      <c r="I14" s="88" t="e">
        <f>SUMIFS(#REF!,#REF!,'Country mapping'!$A$1&amp;'Country mapping'!$G14)</f>
        <v>#REF!</v>
      </c>
      <c r="J14" s="88" t="e">
        <f>SUMIFS(#REF!,#REF!,'Country mapping'!$A$1&amp;'Country mapping'!$G14)</f>
        <v>#REF!</v>
      </c>
      <c r="K14" s="87" t="e">
        <f t="shared" si="1"/>
        <v>#REF!</v>
      </c>
      <c r="M14" s="87" t="s">
        <v>78</v>
      </c>
      <c r="N14" s="87" t="s">
        <v>251</v>
      </c>
      <c r="O14" s="88" t="e">
        <f>SUMIFS(#REF!,#REF!,'Country mapping'!$A$1&amp;'Country mapping'!$M14)</f>
        <v>#REF!</v>
      </c>
      <c r="P14" s="88" t="e">
        <f>SUMIFS(#REF!,#REF!,'Country mapping'!$A$1&amp;'Country mapping'!$M14)</f>
        <v>#REF!</v>
      </c>
      <c r="Q14" s="87" t="e">
        <f>Table4[[#This Row],[01/03/2016]]-Table4[[#This Row],[01/12/2015]]</f>
        <v>#REF!</v>
      </c>
      <c r="S14" s="83"/>
      <c r="T14" s="83"/>
    </row>
    <row r="15" spans="1:20" x14ac:dyDescent="0.3">
      <c r="A15" s="89" t="s">
        <v>174</v>
      </c>
      <c r="B15" s="87" t="s">
        <v>239</v>
      </c>
      <c r="C15" s="88" t="e">
        <f>SUMIFS(#REF!,#REF!,'Country mapping'!$A$1&amp;'Country mapping'!$A15)</f>
        <v>#REF!</v>
      </c>
      <c r="D15" s="88" t="e">
        <f>SUMIFS(#REF!,#REF!,'Country mapping'!$A$1&amp;'Country mapping'!$A15)</f>
        <v>#REF!</v>
      </c>
      <c r="E15" s="88" t="e">
        <f t="shared" si="0"/>
        <v>#REF!</v>
      </c>
      <c r="F15" s="88"/>
      <c r="G15" s="87" t="s">
        <v>141</v>
      </c>
      <c r="H15" s="87" t="s">
        <v>252</v>
      </c>
      <c r="I15" s="88" t="e">
        <f>SUMIFS(#REF!,#REF!,'Country mapping'!$A$1&amp;'Country mapping'!$G15)</f>
        <v>#REF!</v>
      </c>
      <c r="J15" s="88" t="e">
        <f>SUMIFS(#REF!,#REF!,'Country mapping'!$A$1&amp;'Country mapping'!$G15)</f>
        <v>#REF!</v>
      </c>
      <c r="K15" s="87" t="e">
        <f t="shared" si="1"/>
        <v>#REF!</v>
      </c>
      <c r="M15" s="87" t="s">
        <v>331</v>
      </c>
      <c r="N15" s="87" t="s">
        <v>9</v>
      </c>
      <c r="O15" s="88" t="e">
        <f>SUMIFS(#REF!,#REF!,'Country mapping'!$A$1&amp;'Country mapping'!$M15)</f>
        <v>#REF!</v>
      </c>
      <c r="P15" s="88" t="e">
        <f>SUMIFS(#REF!,#REF!,'Country mapping'!$A$1&amp;'Country mapping'!$M15)</f>
        <v>#REF!</v>
      </c>
      <c r="Q15" s="87" t="e">
        <f>Table4[[#This Row],[01/03/2016]]-Table4[[#This Row],[01/12/2015]]</f>
        <v>#REF!</v>
      </c>
      <c r="S15" s="83"/>
      <c r="T15" s="83"/>
    </row>
    <row r="16" spans="1:20" x14ac:dyDescent="0.3">
      <c r="A16" s="89" t="s">
        <v>175</v>
      </c>
      <c r="B16" s="87" t="s">
        <v>241</v>
      </c>
      <c r="C16" s="88" t="e">
        <f>SUMIFS(#REF!,#REF!,'Country mapping'!$A$1&amp;'Country mapping'!$A16)</f>
        <v>#REF!</v>
      </c>
      <c r="D16" s="88" t="e">
        <f>SUMIFS(#REF!,#REF!,'Country mapping'!$A$1&amp;'Country mapping'!$A16)</f>
        <v>#REF!</v>
      </c>
      <c r="E16" s="88" t="e">
        <f t="shared" si="0"/>
        <v>#REF!</v>
      </c>
      <c r="F16" s="88"/>
      <c r="G16" s="87" t="s">
        <v>143</v>
      </c>
      <c r="H16" s="87" t="s">
        <v>11</v>
      </c>
      <c r="I16" s="88" t="e">
        <f>SUMIFS(#REF!,#REF!,'Country mapping'!$A$1&amp;'Country mapping'!$G16)</f>
        <v>#REF!</v>
      </c>
      <c r="J16" s="88" t="e">
        <f>SUMIFS(#REF!,#REF!,'Country mapping'!$A$1&amp;'Country mapping'!$G16)</f>
        <v>#REF!</v>
      </c>
      <c r="K16" s="87" t="e">
        <f t="shared" si="1"/>
        <v>#REF!</v>
      </c>
      <c r="M16" s="87" t="s">
        <v>76</v>
      </c>
      <c r="N16" s="87" t="s">
        <v>211</v>
      </c>
      <c r="O16" s="88" t="e">
        <f>SUMIFS(#REF!,#REF!,'Country mapping'!$A$1&amp;'Country mapping'!$M16)</f>
        <v>#REF!</v>
      </c>
      <c r="P16" s="88" t="e">
        <f>SUMIFS(#REF!,#REF!,'Country mapping'!$A$1&amp;'Country mapping'!$M16)</f>
        <v>#REF!</v>
      </c>
      <c r="Q16" s="87" t="e">
        <f>Table4[[#This Row],[01/03/2016]]-Table4[[#This Row],[01/12/2015]]</f>
        <v>#REF!</v>
      </c>
      <c r="S16" s="16"/>
      <c r="T16" s="83"/>
    </row>
    <row r="17" spans="1:20" x14ac:dyDescent="0.3">
      <c r="A17" s="89" t="s">
        <v>176</v>
      </c>
      <c r="B17" s="87" t="s">
        <v>28</v>
      </c>
      <c r="C17" s="88" t="e">
        <f>SUMIFS(#REF!,#REF!,'Country mapping'!$A$1&amp;'Country mapping'!$A17)</f>
        <v>#REF!</v>
      </c>
      <c r="D17" s="88" t="e">
        <f>SUMIFS(#REF!,#REF!,'Country mapping'!$A$1&amp;'Country mapping'!$A17)</f>
        <v>#REF!</v>
      </c>
      <c r="E17" s="88" t="e">
        <f t="shared" si="0"/>
        <v>#REF!</v>
      </c>
      <c r="F17" s="88"/>
      <c r="G17" s="87" t="s">
        <v>145</v>
      </c>
      <c r="H17" s="87" t="s">
        <v>554</v>
      </c>
      <c r="I17" s="88" t="e">
        <f>SUMIFS(#REF!,#REF!,'Country mapping'!$A$1&amp;'Country mapping'!$G17)</f>
        <v>#REF!</v>
      </c>
      <c r="J17" s="88" t="e">
        <f>SUMIFS(#REF!,#REF!,'Country mapping'!$A$1&amp;'Country mapping'!$G17)</f>
        <v>#REF!</v>
      </c>
      <c r="K17" s="87" t="e">
        <f t="shared" si="1"/>
        <v>#REF!</v>
      </c>
      <c r="M17" s="87" t="s">
        <v>285</v>
      </c>
      <c r="N17" s="87" t="s">
        <v>214</v>
      </c>
      <c r="O17" s="88" t="e">
        <f>SUMIFS(#REF!,#REF!,'Country mapping'!$A$1&amp;'Country mapping'!$M17)</f>
        <v>#REF!</v>
      </c>
      <c r="P17" s="88" t="e">
        <f>SUMIFS(#REF!,#REF!,'Country mapping'!$A$1&amp;'Country mapping'!$M17)</f>
        <v>#REF!</v>
      </c>
      <c r="Q17" s="87" t="e">
        <f>Table4[[#This Row],[01/03/2016]]-Table4[[#This Row],[01/12/2015]]</f>
        <v>#REF!</v>
      </c>
      <c r="S17" s="83"/>
      <c r="T17" s="83"/>
    </row>
    <row r="18" spans="1:20" x14ac:dyDescent="0.3">
      <c r="A18" s="87" t="s">
        <v>177</v>
      </c>
      <c r="B18" s="87" t="s">
        <v>245</v>
      </c>
      <c r="C18" s="88" t="e">
        <f>SUMIFS(#REF!,#REF!,'Country mapping'!$A$1&amp;'Country mapping'!$A18)</f>
        <v>#REF!</v>
      </c>
      <c r="D18" s="88" t="e">
        <f>SUMIFS(#REF!,#REF!,'Country mapping'!$A$1&amp;'Country mapping'!$A18)</f>
        <v>#REF!</v>
      </c>
      <c r="E18" s="88" t="e">
        <f t="shared" si="0"/>
        <v>#REF!</v>
      </c>
      <c r="F18" s="88"/>
      <c r="G18" s="87" t="s">
        <v>144</v>
      </c>
      <c r="H18" s="87" t="s">
        <v>20</v>
      </c>
      <c r="I18" s="88" t="e">
        <f>SUMIFS(#REF!,#REF!,'Country mapping'!$A$1&amp;'Country mapping'!$G18)</f>
        <v>#REF!</v>
      </c>
      <c r="J18" s="88" t="e">
        <f>SUMIFS(#REF!,#REF!,'Country mapping'!$A$1&amp;'Country mapping'!$G18)</f>
        <v>#REF!</v>
      </c>
      <c r="K18" s="87" t="e">
        <f t="shared" si="1"/>
        <v>#REF!</v>
      </c>
      <c r="M18" s="87" t="s">
        <v>79</v>
      </c>
      <c r="N18" s="87" t="s">
        <v>215</v>
      </c>
      <c r="O18" s="88" t="e">
        <f>SUMIFS(#REF!,#REF!,'Country mapping'!$A$1&amp;'Country mapping'!$M18)</f>
        <v>#REF!</v>
      </c>
      <c r="P18" s="88" t="e">
        <f>SUMIFS(#REF!,#REF!,'Country mapping'!$A$1&amp;'Country mapping'!$M18)</f>
        <v>#REF!</v>
      </c>
      <c r="Q18" s="87" t="e">
        <f>Table4[[#This Row],[01/03/2016]]-Table4[[#This Row],[01/12/2015]]</f>
        <v>#REF!</v>
      </c>
      <c r="S18" s="83"/>
      <c r="T18" s="83"/>
    </row>
    <row r="19" spans="1:20" x14ac:dyDescent="0.3">
      <c r="A19" s="87" t="s">
        <v>178</v>
      </c>
      <c r="B19" s="87" t="s">
        <v>318</v>
      </c>
      <c r="C19" s="88" t="e">
        <f>SUMIFS(#REF!,#REF!,'Country mapping'!$A$1&amp;'Country mapping'!$A19)</f>
        <v>#REF!</v>
      </c>
      <c r="D19" s="88" t="e">
        <f>SUMIFS(#REF!,#REF!,'Country mapping'!$A$1&amp;'Country mapping'!$A19)</f>
        <v>#REF!</v>
      </c>
      <c r="E19" s="88" t="e">
        <f t="shared" ref="E19:E20" si="2">D19-C19</f>
        <v>#REF!</v>
      </c>
      <c r="F19" s="88"/>
      <c r="G19" s="87" t="s">
        <v>146</v>
      </c>
      <c r="H19" s="87" t="s">
        <v>256</v>
      </c>
      <c r="I19" s="88" t="e">
        <f>SUMIFS(#REF!,#REF!,'Country mapping'!$A$1&amp;'Country mapping'!$G19)</f>
        <v>#REF!</v>
      </c>
      <c r="J19" s="88" t="e">
        <f>SUMIFS(#REF!,#REF!,'Country mapping'!$A$1&amp;'Country mapping'!$G19)</f>
        <v>#REF!</v>
      </c>
      <c r="K19" s="87" t="e">
        <f t="shared" si="1"/>
        <v>#REF!</v>
      </c>
      <c r="M19" s="87" t="s">
        <v>312</v>
      </c>
      <c r="N19" s="87" t="s">
        <v>216</v>
      </c>
      <c r="O19" s="88" t="e">
        <f>SUMIFS(#REF!,#REF!,'Country mapping'!$A$1&amp;'Country mapping'!$M19)</f>
        <v>#REF!</v>
      </c>
      <c r="P19" s="88" t="e">
        <f>SUMIFS(#REF!,#REF!,'Country mapping'!$A$1&amp;'Country mapping'!$M19)</f>
        <v>#REF!</v>
      </c>
      <c r="Q19" s="87" t="e">
        <f>Table4[[#This Row],[01/03/2016]]-Table4[[#This Row],[01/12/2015]]</f>
        <v>#REF!</v>
      </c>
      <c r="S19" s="83"/>
      <c r="T19" s="83"/>
    </row>
    <row r="20" spans="1:20" x14ac:dyDescent="0.3">
      <c r="A20" s="87" t="s">
        <v>367</v>
      </c>
      <c r="B20" s="87" t="s">
        <v>466</v>
      </c>
      <c r="C20" s="88" t="e">
        <f>SUMIFS(#REF!,#REF!,'Country mapping'!$A$1&amp;'Country mapping'!$A20)</f>
        <v>#REF!</v>
      </c>
      <c r="D20" s="88" t="e">
        <f>SUMIFS(#REF!,#REF!,'Country mapping'!$A$1&amp;'Country mapping'!$A20)</f>
        <v>#REF!</v>
      </c>
      <c r="E20" s="88" t="e">
        <f t="shared" si="2"/>
        <v>#REF!</v>
      </c>
      <c r="G20" s="87" t="s">
        <v>159</v>
      </c>
      <c r="H20" s="87" t="s">
        <v>261</v>
      </c>
      <c r="I20" s="88" t="e">
        <f>SUMIFS(#REF!,#REF!,'Country mapping'!$A$1&amp;'Country mapping'!$G20)</f>
        <v>#REF!</v>
      </c>
      <c r="J20" s="88" t="e">
        <f>SUMIFS(#REF!,#REF!,'Country mapping'!$A$1&amp;'Country mapping'!$G20)</f>
        <v>#REF!</v>
      </c>
      <c r="K20" s="87" t="e">
        <f t="shared" si="1"/>
        <v>#REF!</v>
      </c>
      <c r="M20" s="87" t="s">
        <v>68</v>
      </c>
      <c r="N20" s="87" t="s">
        <v>387</v>
      </c>
      <c r="O20" s="88" t="e">
        <f>SUMIFS(#REF!,#REF!,'Country mapping'!$A$1&amp;'Country mapping'!$M20)</f>
        <v>#REF!</v>
      </c>
      <c r="P20" s="88" t="e">
        <f>SUMIFS(#REF!,#REF!,'Country mapping'!$A$1&amp;'Country mapping'!$M20)</f>
        <v>#REF!</v>
      </c>
      <c r="Q20" s="87" t="e">
        <f>Table4[[#This Row],[01/03/2016]]-Table4[[#This Row],[01/12/2015]]</f>
        <v>#REF!</v>
      </c>
      <c r="S20" s="83"/>
      <c r="T20" s="83"/>
    </row>
    <row r="21" spans="1:20" x14ac:dyDescent="0.3">
      <c r="A21" s="139" t="s">
        <v>390</v>
      </c>
      <c r="B21" s="140" t="s">
        <v>581</v>
      </c>
      <c r="C21" s="140" t="e">
        <f>SUMIFS(#REF!,#REF!,'Country mapping'!$A$1&amp;'Country mapping'!$A21)</f>
        <v>#REF!</v>
      </c>
      <c r="D21" s="140" t="e">
        <f>SUMIFS(#REF!,#REF!,'Country mapping'!$A$1&amp;'Country mapping'!$A21)</f>
        <v>#REF!</v>
      </c>
      <c r="E21" s="140" t="e">
        <f>D21-C21</f>
        <v>#REF!</v>
      </c>
      <c r="G21" s="87" t="s">
        <v>147</v>
      </c>
      <c r="H21" s="87" t="s">
        <v>264</v>
      </c>
      <c r="I21" s="88" t="e">
        <f>SUMIFS(#REF!,#REF!,'Country mapping'!$A$1&amp;'Country mapping'!$G21)</f>
        <v>#REF!</v>
      </c>
      <c r="J21" s="88" t="e">
        <f>SUMIFS(#REF!,#REF!,'Country mapping'!$A$1&amp;'Country mapping'!$G21)</f>
        <v>#REF!</v>
      </c>
      <c r="K21" s="87" t="e">
        <f t="shared" si="1"/>
        <v>#REF!</v>
      </c>
      <c r="M21" s="87" t="s">
        <v>80</v>
      </c>
      <c r="N21" s="87" t="s">
        <v>217</v>
      </c>
      <c r="O21" s="88" t="e">
        <f>SUMIFS(#REF!,#REF!,'Country mapping'!$A$1&amp;'Country mapping'!$M21)</f>
        <v>#REF!</v>
      </c>
      <c r="P21" s="88" t="e">
        <f>SUMIFS(#REF!,#REF!,'Country mapping'!$A$1&amp;'Country mapping'!$M21)</f>
        <v>#REF!</v>
      </c>
      <c r="Q21" s="87" t="e">
        <f>Table4[[#This Row],[01/03/2016]]-Table4[[#This Row],[01/12/2015]]</f>
        <v>#REF!</v>
      </c>
      <c r="S21" s="83"/>
      <c r="T21" s="83"/>
    </row>
    <row r="22" spans="1:20" x14ac:dyDescent="0.3">
      <c r="A22" s="139" t="s">
        <v>461</v>
      </c>
      <c r="B22" s="140" t="s">
        <v>598</v>
      </c>
      <c r="C22" s="140" t="e">
        <f>SUMIFS(#REF!,#REF!,'Country mapping'!$A$1&amp;'Country mapping'!$A22)</f>
        <v>#REF!</v>
      </c>
      <c r="D22" s="140" t="e">
        <f>SUMIFS(#REF!,#REF!,'Country mapping'!$A$1&amp;'Country mapping'!$A22)</f>
        <v>#REF!</v>
      </c>
      <c r="E22" s="140" t="e">
        <f>D22-C22</f>
        <v>#REF!</v>
      </c>
      <c r="G22" s="87" t="s">
        <v>189</v>
      </c>
      <c r="H22" s="87" t="s">
        <v>233</v>
      </c>
      <c r="I22" s="88" t="e">
        <f>SUMIFS(#REF!,#REF!,'Country mapping'!$A$1&amp;'Country mapping'!$G22)</f>
        <v>#REF!</v>
      </c>
      <c r="J22" s="88" t="e">
        <f>SUMIFS(#REF!,#REF!,'Country mapping'!$A$1&amp;'Country mapping'!$G22)</f>
        <v>#REF!</v>
      </c>
      <c r="K22" s="87" t="e">
        <f>J22-I22</f>
        <v>#REF!</v>
      </c>
      <c r="M22" s="87" t="s">
        <v>81</v>
      </c>
      <c r="N22" s="87" t="s">
        <v>218</v>
      </c>
      <c r="O22" s="88" t="e">
        <f>SUMIFS(#REF!,#REF!,'Country mapping'!$A$1&amp;'Country mapping'!$M22)</f>
        <v>#REF!</v>
      </c>
      <c r="P22" s="88" t="e">
        <f>SUMIFS(#REF!,#REF!,'Country mapping'!$A$1&amp;'Country mapping'!$M22)</f>
        <v>#REF!</v>
      </c>
      <c r="Q22" s="87" t="e">
        <f>Table4[[#This Row],[01/03/2016]]-Table4[[#This Row],[01/12/2015]]</f>
        <v>#REF!</v>
      </c>
      <c r="S22" s="16"/>
      <c r="T22" s="83"/>
    </row>
    <row r="23" spans="1:20" x14ac:dyDescent="0.3">
      <c r="A23" s="139" t="s">
        <v>1421</v>
      </c>
      <c r="B23" s="140" t="s">
        <v>601</v>
      </c>
      <c r="C23" s="140" t="e">
        <f>SUMIFS(#REF!,#REF!,'Country mapping'!$A$1&amp;'Country mapping'!$A23)</f>
        <v>#REF!</v>
      </c>
      <c r="D23" s="140" t="e">
        <f>SUMIFS(#REF!,#REF!,'Country mapping'!$A$1&amp;'Country mapping'!$A23)</f>
        <v>#REF!</v>
      </c>
      <c r="E23" s="140" t="e">
        <f>D23-C23</f>
        <v>#REF!</v>
      </c>
      <c r="G23" s="87" t="s">
        <v>148</v>
      </c>
      <c r="H23" s="87" t="s">
        <v>560</v>
      </c>
      <c r="I23" s="88" t="e">
        <f>SUMIFS(#REF!,#REF!,'Country mapping'!$A$1&amp;'Country mapping'!$G23)</f>
        <v>#REF!</v>
      </c>
      <c r="J23" s="88" t="e">
        <f>SUMIFS(#REF!,#REF!,'Country mapping'!$A$1&amp;'Country mapping'!$G23)</f>
        <v>#REF!</v>
      </c>
      <c r="K23" s="87" t="e">
        <f t="shared" si="1"/>
        <v>#REF!</v>
      </c>
      <c r="M23" s="87" t="s">
        <v>82</v>
      </c>
      <c r="N23" s="87" t="s">
        <v>219</v>
      </c>
      <c r="O23" s="88" t="e">
        <f>SUMIFS(#REF!,#REF!,'Country mapping'!$A$1&amp;'Country mapping'!$M23)</f>
        <v>#REF!</v>
      </c>
      <c r="P23" s="88" t="e">
        <f>SUMIFS(#REF!,#REF!,'Country mapping'!$A$1&amp;'Country mapping'!$M23)</f>
        <v>#REF!</v>
      </c>
      <c r="Q23" s="87" t="e">
        <f>Table4[[#This Row],[01/03/2016]]-Table4[[#This Row],[01/12/2015]]</f>
        <v>#REF!</v>
      </c>
      <c r="S23" s="83"/>
      <c r="T23" s="83"/>
    </row>
    <row r="24" spans="1:20" x14ac:dyDescent="0.3">
      <c r="A24" s="139" t="s">
        <v>458</v>
      </c>
      <c r="B24" s="140" t="s">
        <v>603</v>
      </c>
      <c r="C24" s="140" t="e">
        <f>SUMIFS(#REF!,#REF!,'Country mapping'!$A$1&amp;'Country mapping'!$A24)</f>
        <v>#REF!</v>
      </c>
      <c r="D24" s="140" t="e">
        <f>SUMIFS(#REF!,#REF!,'Country mapping'!$A$1&amp;'Country mapping'!$A24)</f>
        <v>#REF!</v>
      </c>
      <c r="E24" s="140" t="e">
        <f>D24-C24</f>
        <v>#REF!</v>
      </c>
      <c r="G24" s="87" t="s">
        <v>188</v>
      </c>
      <c r="H24" s="87" t="s">
        <v>235</v>
      </c>
      <c r="I24" s="88" t="e">
        <f>SUMIFS(#REF!,#REF!,'Country mapping'!$A$1&amp;'Country mapping'!$G24)</f>
        <v>#REF!</v>
      </c>
      <c r="J24" s="88" t="e">
        <f>SUMIFS(#REF!,#REF!,'Country mapping'!$A$1&amp;'Country mapping'!$G24)</f>
        <v>#REF!</v>
      </c>
      <c r="K24" s="87" t="e">
        <f t="shared" si="1"/>
        <v>#REF!</v>
      </c>
      <c r="M24" s="87" t="s">
        <v>185</v>
      </c>
      <c r="N24" s="87" t="s">
        <v>221</v>
      </c>
      <c r="O24" s="88" t="e">
        <f>SUMIFS(#REF!,#REF!,'Country mapping'!$A$1&amp;'Country mapping'!$M24)</f>
        <v>#REF!</v>
      </c>
      <c r="P24" s="88" t="e">
        <f>SUMIFS(#REF!,#REF!,'Country mapping'!$A$1&amp;'Country mapping'!$M24)</f>
        <v>#REF!</v>
      </c>
      <c r="Q24" s="87" t="e">
        <f>Table4[[#This Row],[01/03/2016]]-Table4[[#This Row],[01/12/2015]]</f>
        <v>#REF!</v>
      </c>
      <c r="S24" s="83"/>
      <c r="T24" s="83"/>
    </row>
    <row r="25" spans="1:20" x14ac:dyDescent="0.3">
      <c r="G25" s="87" t="s">
        <v>190</v>
      </c>
      <c r="H25" s="87" t="s">
        <v>240</v>
      </c>
      <c r="I25" s="88" t="e">
        <f>SUMIFS(#REF!,#REF!,'Country mapping'!$A$1&amp;'Country mapping'!$G25)</f>
        <v>#REF!</v>
      </c>
      <c r="J25" s="88" t="e">
        <f>SUMIFS(#REF!,#REF!,'Country mapping'!$A$1&amp;'Country mapping'!$G25)</f>
        <v>#REF!</v>
      </c>
      <c r="K25" s="87" t="e">
        <f t="shared" si="1"/>
        <v>#REF!</v>
      </c>
      <c r="M25" s="87" t="s">
        <v>83</v>
      </c>
      <c r="N25" s="87" t="s">
        <v>223</v>
      </c>
      <c r="O25" s="88" t="e">
        <f>SUMIFS(#REF!,#REF!,'Country mapping'!$A$1&amp;'Country mapping'!$M25)</f>
        <v>#REF!</v>
      </c>
      <c r="P25" s="88" t="e">
        <f>SUMIFS(#REF!,#REF!,'Country mapping'!$A$1&amp;'Country mapping'!$M25)</f>
        <v>#REF!</v>
      </c>
      <c r="Q25" s="87" t="e">
        <f>Table4[[#This Row],[01/03/2016]]-Table4[[#This Row],[01/12/2015]]</f>
        <v>#REF!</v>
      </c>
      <c r="S25" s="83"/>
      <c r="T25" s="83"/>
    </row>
    <row r="26" spans="1:20" x14ac:dyDescent="0.3">
      <c r="G26" s="87" t="s">
        <v>149</v>
      </c>
      <c r="H26" s="87" t="s">
        <v>258</v>
      </c>
      <c r="I26" s="88" t="e">
        <f>SUMIFS(#REF!,#REF!,'Country mapping'!$A$1&amp;'Country mapping'!$G26)</f>
        <v>#REF!</v>
      </c>
      <c r="J26" s="88" t="e">
        <f>SUMIFS(#REF!,#REF!,'Country mapping'!$A$1&amp;'Country mapping'!$G26)</f>
        <v>#REF!</v>
      </c>
      <c r="K26" s="87" t="e">
        <f t="shared" si="1"/>
        <v>#REF!</v>
      </c>
      <c r="M26" s="87" t="s">
        <v>329</v>
      </c>
      <c r="N26" s="87" t="s">
        <v>224</v>
      </c>
      <c r="O26" s="88" t="e">
        <f>SUMIFS(#REF!,#REF!,'Country mapping'!$A$1&amp;'Country mapping'!$M26)</f>
        <v>#REF!</v>
      </c>
      <c r="P26" s="88" t="e">
        <f>SUMIFS(#REF!,#REF!,'Country mapping'!$A$1&amp;'Country mapping'!$M26)</f>
        <v>#REF!</v>
      </c>
      <c r="Q26" s="87" t="e">
        <f>Table4[[#This Row],[01/03/2016]]-Table4[[#This Row],[01/12/2015]]</f>
        <v>#REF!</v>
      </c>
      <c r="S26" s="83"/>
      <c r="T26" s="83"/>
    </row>
    <row r="27" spans="1:20" x14ac:dyDescent="0.3">
      <c r="A27" s="104" t="s">
        <v>479</v>
      </c>
      <c r="B27" s="105"/>
      <c r="C27" s="105"/>
      <c r="D27" s="106"/>
      <c r="E27" s="100"/>
      <c r="G27" s="87" t="s">
        <v>150</v>
      </c>
      <c r="H27" s="87" t="s">
        <v>50</v>
      </c>
      <c r="I27" s="88" t="e">
        <f>SUMIFS(#REF!,#REF!,'Country mapping'!$A$1&amp;'Country mapping'!$G27)</f>
        <v>#REF!</v>
      </c>
      <c r="J27" s="88" t="e">
        <f>SUMIFS(#REF!,#REF!,'Country mapping'!$A$1&amp;'Country mapping'!$G27)</f>
        <v>#REF!</v>
      </c>
      <c r="K27" s="87" t="e">
        <f t="shared" si="1"/>
        <v>#REF!</v>
      </c>
      <c r="M27" s="87" t="s">
        <v>84</v>
      </c>
      <c r="N27" s="87" t="s">
        <v>225</v>
      </c>
      <c r="O27" s="88" t="e">
        <f>SUMIFS(#REF!,#REF!,'Country mapping'!$A$1&amp;'Country mapping'!$M27)</f>
        <v>#REF!</v>
      </c>
      <c r="P27" s="88" t="e">
        <f>SUMIFS(#REF!,#REF!,'Country mapping'!$A$1&amp;'Country mapping'!$M27)</f>
        <v>#REF!</v>
      </c>
      <c r="Q27" s="87" t="e">
        <f>Table4[[#This Row],[01/03/2016]]-Table4[[#This Row],[01/12/2015]]</f>
        <v>#REF!</v>
      </c>
      <c r="S27" s="16"/>
      <c r="T27" s="83"/>
    </row>
    <row r="28" spans="1:20" x14ac:dyDescent="0.3">
      <c r="A28" s="99" t="s">
        <v>478</v>
      </c>
      <c r="B28" s="100"/>
      <c r="C28" s="100" t="e">
        <f>SUM(Table2[01/12/2015])</f>
        <v>#REF!</v>
      </c>
      <c r="D28" s="101" t="e">
        <f>SUM(Table2[01/03/2016])</f>
        <v>#REF!</v>
      </c>
      <c r="E28" s="100"/>
      <c r="G28" s="87" t="s">
        <v>160</v>
      </c>
      <c r="H28" s="87" t="s">
        <v>26</v>
      </c>
      <c r="I28" s="88" t="e">
        <f>SUMIFS(#REF!,#REF!,'Country mapping'!$A$1&amp;'Country mapping'!$G28)</f>
        <v>#REF!</v>
      </c>
      <c r="J28" s="88" t="e">
        <f>SUMIFS(#REF!,#REF!,'Country mapping'!$A$1&amp;'Country mapping'!$G28)</f>
        <v>#REF!</v>
      </c>
      <c r="K28" s="87" t="e">
        <f t="shared" si="1"/>
        <v>#REF!</v>
      </c>
      <c r="M28" s="87" t="s">
        <v>313</v>
      </c>
      <c r="N28" s="87" t="s">
        <v>227</v>
      </c>
      <c r="O28" s="88" t="e">
        <f>SUMIFS(#REF!,#REF!,'Country mapping'!$A$1&amp;'Country mapping'!$M28)</f>
        <v>#REF!</v>
      </c>
      <c r="P28" s="88" t="e">
        <f>SUMIFS(#REF!,#REF!,'Country mapping'!$A$1&amp;'Country mapping'!$M28)</f>
        <v>#REF!</v>
      </c>
      <c r="Q28" s="87" t="e">
        <f>Table4[[#This Row],[01/03/2016]]-Table4[[#This Row],[01/12/2015]]</f>
        <v>#REF!</v>
      </c>
      <c r="S28" s="83"/>
      <c r="T28" s="83"/>
    </row>
    <row r="29" spans="1:20" x14ac:dyDescent="0.3">
      <c r="A29" s="102" t="s">
        <v>179</v>
      </c>
      <c r="B29" s="103"/>
      <c r="C29" s="107" t="e">
        <f>SUMIFS(#REF!,#REF!,'Country mapping'!$A$1&amp;'Country mapping'!$A29)</f>
        <v>#REF!</v>
      </c>
      <c r="D29" s="108" t="e">
        <f>SUMIFS(#REF!,#REF!,'Country mapping'!$A$1&amp;'Country mapping'!$A29)</f>
        <v>#REF!</v>
      </c>
      <c r="E29" s="100"/>
      <c r="G29" s="87" t="s">
        <v>151</v>
      </c>
      <c r="H29" s="87" t="s">
        <v>33</v>
      </c>
      <c r="I29" s="88" t="e">
        <f>SUMIFS(#REF!,#REF!,'Country mapping'!$A$1&amp;'Country mapping'!$G29)</f>
        <v>#REF!</v>
      </c>
      <c r="J29" s="88" t="e">
        <f>SUMIFS(#REF!,#REF!,'Country mapping'!$A$1&amp;'Country mapping'!$G29)</f>
        <v>#REF!</v>
      </c>
      <c r="K29" s="87" t="e">
        <f t="shared" si="1"/>
        <v>#REF!</v>
      </c>
      <c r="M29" s="87" t="s">
        <v>280</v>
      </c>
      <c r="N29" s="87" t="s">
        <v>228</v>
      </c>
      <c r="O29" s="88" t="e">
        <f>SUMIFS(#REF!,#REF!,'Country mapping'!$A$1&amp;'Country mapping'!$M29)</f>
        <v>#REF!</v>
      </c>
      <c r="P29" s="88" t="e">
        <f>SUMIFS(#REF!,#REF!,'Country mapping'!$A$1&amp;'Country mapping'!$M29)</f>
        <v>#REF!</v>
      </c>
      <c r="Q29" s="87" t="e">
        <f>Table4[[#This Row],[01/03/2016]]-Table4[[#This Row],[01/12/2015]]</f>
        <v>#REF!</v>
      </c>
      <c r="S29" s="83"/>
      <c r="T29" s="83"/>
    </row>
    <row r="30" spans="1:20" x14ac:dyDescent="0.3">
      <c r="A30" s="114" t="s">
        <v>480</v>
      </c>
      <c r="B30" s="115"/>
      <c r="C30" s="115" t="e">
        <f>C29-C28</f>
        <v>#REF!</v>
      </c>
      <c r="D30" s="116" t="e">
        <f>D29-D28</f>
        <v>#REF!</v>
      </c>
      <c r="G30" s="87" t="s">
        <v>153</v>
      </c>
      <c r="H30" s="87" t="s">
        <v>41</v>
      </c>
      <c r="I30" s="88" t="e">
        <f>SUMIFS(#REF!,#REF!,'Country mapping'!$A$1&amp;'Country mapping'!$G30)</f>
        <v>#REF!</v>
      </c>
      <c r="J30" s="88" t="e">
        <f>SUMIFS(#REF!,#REF!,'Country mapping'!$A$1&amp;'Country mapping'!$G30)</f>
        <v>#REF!</v>
      </c>
      <c r="K30" s="87" t="e">
        <f t="shared" si="1"/>
        <v>#REF!</v>
      </c>
      <c r="M30" s="87" t="s">
        <v>281</v>
      </c>
      <c r="N30" s="87" t="s">
        <v>10</v>
      </c>
      <c r="O30" s="88" t="e">
        <f>SUMIFS(#REF!,#REF!,'Country mapping'!$A$1&amp;'Country mapping'!$M30)</f>
        <v>#REF!</v>
      </c>
      <c r="P30" s="88" t="e">
        <f>SUMIFS(#REF!,#REF!,'Country mapping'!$A$1&amp;'Country mapping'!$M30)</f>
        <v>#REF!</v>
      </c>
      <c r="Q30" s="87" t="e">
        <f>Table4[[#This Row],[01/03/2016]]-Table4[[#This Row],[01/12/2015]]</f>
        <v>#REF!</v>
      </c>
      <c r="S30" s="83"/>
      <c r="T30" s="83"/>
    </row>
    <row r="31" spans="1:20" x14ac:dyDescent="0.3">
      <c r="G31" s="87" t="s">
        <v>195</v>
      </c>
      <c r="H31" s="87" t="s">
        <v>42</v>
      </c>
      <c r="I31" s="88" t="e">
        <f>SUMIFS(#REF!,#REF!,'Country mapping'!$A$1&amp;'Country mapping'!$G31)</f>
        <v>#REF!</v>
      </c>
      <c r="J31" s="88" t="e">
        <f>SUMIFS(#REF!,#REF!,'Country mapping'!$A$1&amp;'Country mapping'!$G31)</f>
        <v>#REF!</v>
      </c>
      <c r="K31" s="87" t="e">
        <f t="shared" si="1"/>
        <v>#REF!</v>
      </c>
      <c r="M31" s="87" t="s">
        <v>86</v>
      </c>
      <c r="N31" s="87" t="s">
        <v>12</v>
      </c>
      <c r="O31" s="88" t="e">
        <f>SUMIFS(#REF!,#REF!,'Country mapping'!$A$1&amp;'Country mapping'!$M31)</f>
        <v>#REF!</v>
      </c>
      <c r="P31" s="88" t="e">
        <f>SUMIFS(#REF!,#REF!,'Country mapping'!$A$1&amp;'Country mapping'!$M31)</f>
        <v>#REF!</v>
      </c>
      <c r="Q31" s="87" t="e">
        <f>Table4[[#This Row],[01/03/2016]]-Table4[[#This Row],[01/12/2015]]</f>
        <v>#REF!</v>
      </c>
      <c r="S31" s="83"/>
      <c r="T31" s="83"/>
    </row>
    <row r="32" spans="1:20" x14ac:dyDescent="0.3">
      <c r="G32" s="87" t="s">
        <v>194</v>
      </c>
      <c r="H32" s="87" t="s">
        <v>43</v>
      </c>
      <c r="I32" s="88" t="e">
        <f>SUMIFS(#REF!,#REF!,'Country mapping'!$A$1&amp;'Country mapping'!$G32)</f>
        <v>#REF!</v>
      </c>
      <c r="J32" s="88" t="e">
        <f>SUMIFS(#REF!,#REF!,'Country mapping'!$A$1&amp;'Country mapping'!$G32)</f>
        <v>#REF!</v>
      </c>
      <c r="K32" s="87" t="e">
        <f t="shared" si="1"/>
        <v>#REF!</v>
      </c>
      <c r="M32" s="87" t="s">
        <v>87</v>
      </c>
      <c r="N32" s="87" t="s">
        <v>13</v>
      </c>
      <c r="O32" s="88" t="e">
        <f>SUMIFS(#REF!,#REF!,'Country mapping'!$A$1&amp;'Country mapping'!$M32)</f>
        <v>#REF!</v>
      </c>
      <c r="P32" s="88" t="e">
        <f>SUMIFS(#REF!,#REF!,'Country mapping'!$A$1&amp;'Country mapping'!$M32)</f>
        <v>#REF!</v>
      </c>
      <c r="Q32" s="87" t="e">
        <f>Table4[[#This Row],[01/03/2016]]-Table4[[#This Row],[01/12/2015]]</f>
        <v>#REF!</v>
      </c>
    </row>
    <row r="33" spans="7:17" x14ac:dyDescent="0.3">
      <c r="G33" s="87" t="s">
        <v>161</v>
      </c>
      <c r="H33" s="87" t="s">
        <v>63</v>
      </c>
      <c r="I33" s="88" t="e">
        <f>SUMIFS(#REF!,#REF!,'Country mapping'!$A$1&amp;'Country mapping'!$G33)</f>
        <v>#REF!</v>
      </c>
      <c r="J33" s="88" t="e">
        <f>SUMIFS(#REF!,#REF!,'Country mapping'!$A$1&amp;'Country mapping'!$G33)</f>
        <v>#REF!</v>
      </c>
      <c r="K33" s="87" t="e">
        <f t="shared" si="1"/>
        <v>#REF!</v>
      </c>
      <c r="M33" s="87" t="s">
        <v>183</v>
      </c>
      <c r="N33" s="87" t="s">
        <v>14</v>
      </c>
      <c r="O33" s="88" t="e">
        <f>SUMIFS(#REF!,#REF!,'Country mapping'!$A$1&amp;'Country mapping'!$M33)</f>
        <v>#REF!</v>
      </c>
      <c r="P33" s="88" t="e">
        <f>SUMIFS(#REF!,#REF!,'Country mapping'!$A$1&amp;'Country mapping'!$M33)</f>
        <v>#REF!</v>
      </c>
      <c r="Q33" s="87" t="e">
        <f>Table4[[#This Row],[01/03/2016]]-Table4[[#This Row],[01/12/2015]]</f>
        <v>#REF!</v>
      </c>
    </row>
    <row r="34" spans="7:17" x14ac:dyDescent="0.3">
      <c r="G34" s="87" t="s">
        <v>155</v>
      </c>
      <c r="H34" s="87" t="s">
        <v>66</v>
      </c>
      <c r="I34" s="88" t="e">
        <f>SUMIFS(#REF!,#REF!,'Country mapping'!$A$1&amp;'Country mapping'!$G34)</f>
        <v>#REF!</v>
      </c>
      <c r="J34" s="88" t="e">
        <f>SUMIFS(#REF!,#REF!,'Country mapping'!$A$1&amp;'Country mapping'!$G34)</f>
        <v>#REF!</v>
      </c>
      <c r="K34" s="87" t="e">
        <f t="shared" si="1"/>
        <v>#REF!</v>
      </c>
      <c r="M34" s="87" t="s">
        <v>187</v>
      </c>
      <c r="N34" s="87" t="s">
        <v>15</v>
      </c>
      <c r="O34" s="88" t="e">
        <f>SUMIFS(#REF!,#REF!,'Country mapping'!$A$1&amp;'Country mapping'!$M34)</f>
        <v>#REF!</v>
      </c>
      <c r="P34" s="88" t="e">
        <f>SUMIFS(#REF!,#REF!,'Country mapping'!$A$1&amp;'Country mapping'!$M34)</f>
        <v>#REF!</v>
      </c>
      <c r="Q34" s="87" t="e">
        <f>Table4[[#This Row],[01/03/2016]]-Table4[[#This Row],[01/12/2015]]</f>
        <v>#REF!</v>
      </c>
    </row>
    <row r="35" spans="7:17" x14ac:dyDescent="0.3">
      <c r="G35" s="87" t="s">
        <v>364</v>
      </c>
      <c r="H35" s="87" t="s">
        <v>467</v>
      </c>
      <c r="I35" s="88" t="e">
        <f>SUMIFS(#REF!,#REF!,'Country mapping'!$A$1&amp;'Country mapping'!$G35)</f>
        <v>#REF!</v>
      </c>
      <c r="J35" s="88" t="e">
        <f>SUMIFS(#REF!,#REF!,'Country mapping'!$A$1&amp;'Country mapping'!$G35)</f>
        <v>#REF!</v>
      </c>
      <c r="K35" s="87" t="e">
        <f>J35-I35</f>
        <v>#REF!</v>
      </c>
      <c r="M35" s="87" t="s">
        <v>70</v>
      </c>
      <c r="N35" s="87" t="s">
        <v>16</v>
      </c>
      <c r="O35" s="88" t="e">
        <f>SUMIFS(#REF!,#REF!,'Country mapping'!$A$1&amp;'Country mapping'!$M35)</f>
        <v>#REF!</v>
      </c>
      <c r="P35" s="88" t="e">
        <f>SUMIFS(#REF!,#REF!,'Country mapping'!$A$1&amp;'Country mapping'!$M35)</f>
        <v>#REF!</v>
      </c>
      <c r="Q35" s="87" t="e">
        <f>Table4[[#This Row],[01/03/2016]]-Table4[[#This Row],[01/12/2015]]</f>
        <v>#REF!</v>
      </c>
    </row>
    <row r="36" spans="7:17" x14ac:dyDescent="0.3">
      <c r="G36" s="139" t="s">
        <v>410</v>
      </c>
      <c r="H36" s="139" t="s">
        <v>530</v>
      </c>
      <c r="I36" s="140" t="e">
        <f>SUMIFS(#REF!,#REF!,'Country mapping'!$A$1&amp;'Country mapping'!$G36)</f>
        <v>#REF!</v>
      </c>
      <c r="J36" s="140" t="e">
        <f>SUMIFS(#REF!,#REF!,'Country mapping'!$A$1&amp;'Country mapping'!$G36)</f>
        <v>#REF!</v>
      </c>
      <c r="K36" s="139" t="e">
        <f>J36-I36</f>
        <v>#REF!</v>
      </c>
      <c r="M36" s="87" t="s">
        <v>284</v>
      </c>
      <c r="N36" s="87" t="s">
        <v>17</v>
      </c>
      <c r="O36" s="88" t="e">
        <f>SUMIFS(#REF!,#REF!,'Country mapping'!$A$1&amp;'Country mapping'!$M36)</f>
        <v>#REF!</v>
      </c>
      <c r="P36" s="88" t="e">
        <f>SUMIFS(#REF!,#REF!,'Country mapping'!$A$1&amp;'Country mapping'!$M36)</f>
        <v>#REF!</v>
      </c>
      <c r="Q36" s="87" t="e">
        <f>Table4[[#This Row],[01/03/2016]]-Table4[[#This Row],[01/12/2015]]</f>
        <v>#REF!</v>
      </c>
    </row>
    <row r="37" spans="7:17" x14ac:dyDescent="0.3">
      <c r="M37" s="87" t="s">
        <v>69</v>
      </c>
      <c r="N37" s="87" t="s">
        <v>257</v>
      </c>
      <c r="O37" s="88" t="e">
        <f>SUMIFS(#REF!,#REF!,'Country mapping'!$A$1&amp;'Country mapping'!$M37)</f>
        <v>#REF!</v>
      </c>
      <c r="P37" s="88" t="e">
        <f>SUMIFS(#REF!,#REF!,'Country mapping'!$A$1&amp;'Country mapping'!$M37)</f>
        <v>#REF!</v>
      </c>
      <c r="Q37" s="87" t="e">
        <f>Table4[[#This Row],[01/03/2016]]-Table4[[#This Row],[01/12/2015]]</f>
        <v>#REF!</v>
      </c>
    </row>
    <row r="38" spans="7:17" x14ac:dyDescent="0.3">
      <c r="M38" s="87" t="s">
        <v>283</v>
      </c>
      <c r="N38" s="87" t="s">
        <v>18</v>
      </c>
      <c r="O38" s="88" t="e">
        <f>SUMIFS(#REF!,#REF!,'Country mapping'!$A$1&amp;'Country mapping'!$M38)</f>
        <v>#REF!</v>
      </c>
      <c r="P38" s="88" t="e">
        <f>SUMIFS(#REF!,#REF!,'Country mapping'!$A$1&amp;'Country mapping'!$M38)</f>
        <v>#REF!</v>
      </c>
      <c r="Q38" s="87" t="e">
        <f>Table4[[#This Row],[01/03/2016]]-Table4[[#This Row],[01/12/2015]]</f>
        <v>#REF!</v>
      </c>
    </row>
    <row r="39" spans="7:17" x14ac:dyDescent="0.3">
      <c r="M39" s="87" t="s">
        <v>282</v>
      </c>
      <c r="N39" s="87" t="s">
        <v>19</v>
      </c>
      <c r="O39" s="88" t="e">
        <f>SUMIFS(#REF!,#REF!,'Country mapping'!$A$1&amp;'Country mapping'!$M39)</f>
        <v>#REF!</v>
      </c>
      <c r="P39" s="88" t="e">
        <f>SUMIFS(#REF!,#REF!,'Country mapping'!$A$1&amp;'Country mapping'!$M39)</f>
        <v>#REF!</v>
      </c>
      <c r="Q39" s="87" t="e">
        <f>Table4[[#This Row],[01/03/2016]]-Table4[[#This Row],[01/12/2015]]</f>
        <v>#REF!</v>
      </c>
    </row>
    <row r="40" spans="7:17" x14ac:dyDescent="0.3">
      <c r="M40" s="87" t="s">
        <v>88</v>
      </c>
      <c r="N40" s="87" t="s">
        <v>263</v>
      </c>
      <c r="O40" s="88" t="e">
        <f>SUMIFS(#REF!,#REF!,'Country mapping'!$A$1&amp;'Country mapping'!$M40)</f>
        <v>#REF!</v>
      </c>
      <c r="P40" s="88" t="e">
        <f>SUMIFS(#REF!,#REF!,'Country mapping'!$A$1&amp;'Country mapping'!$M40)</f>
        <v>#REF!</v>
      </c>
      <c r="Q40" s="87" t="e">
        <f>Table4[[#This Row],[01/03/2016]]-Table4[[#This Row],[01/12/2015]]</f>
        <v>#REF!</v>
      </c>
    </row>
    <row r="41" spans="7:17" x14ac:dyDescent="0.3">
      <c r="G41" s="339" t="s">
        <v>479</v>
      </c>
      <c r="H41" s="340"/>
      <c r="I41" s="340"/>
      <c r="J41" s="341"/>
      <c r="K41" s="100"/>
      <c r="M41" s="87" t="s">
        <v>286</v>
      </c>
      <c r="N41" s="87" t="s">
        <v>21</v>
      </c>
      <c r="O41" s="88" t="e">
        <f>SUMIFS(#REF!,#REF!,'Country mapping'!$A$1&amp;'Country mapping'!$M41)</f>
        <v>#REF!</v>
      </c>
      <c r="P41" s="88" t="e">
        <f>SUMIFS(#REF!,#REF!,'Country mapping'!$A$1&amp;'Country mapping'!$M41)</f>
        <v>#REF!</v>
      </c>
      <c r="Q41" s="87" t="e">
        <f>Table4[[#This Row],[01/03/2016]]-Table4[[#This Row],[01/12/2015]]</f>
        <v>#REF!</v>
      </c>
    </row>
    <row r="42" spans="7:17" x14ac:dyDescent="0.3">
      <c r="G42" s="99" t="s">
        <v>478</v>
      </c>
      <c r="H42" s="100"/>
      <c r="I42" s="100" t="e">
        <f>SUM(Table3[01/12/2015])</f>
        <v>#REF!</v>
      </c>
      <c r="J42" s="101" t="e">
        <f>SUM(Table3[01/03/2016])</f>
        <v>#REF!</v>
      </c>
      <c r="K42" s="100"/>
      <c r="M42" s="87" t="s">
        <v>287</v>
      </c>
      <c r="N42" s="87" t="s">
        <v>22</v>
      </c>
      <c r="O42" s="88" t="e">
        <f>SUMIFS(#REF!,#REF!,'Country mapping'!$A$1&amp;'Country mapping'!$M42)</f>
        <v>#REF!</v>
      </c>
      <c r="P42" s="88" t="e">
        <f>SUMIFS(#REF!,#REF!,'Country mapping'!$A$1&amp;'Country mapping'!$M42)</f>
        <v>#REF!</v>
      </c>
      <c r="Q42" s="87" t="e">
        <f>Table4[[#This Row],[01/03/2016]]-Table4[[#This Row],[01/12/2015]]</f>
        <v>#REF!</v>
      </c>
    </row>
    <row r="43" spans="7:17" x14ac:dyDescent="0.3">
      <c r="G43" s="113" t="s">
        <v>162</v>
      </c>
      <c r="H43" s="112"/>
      <c r="I43" s="107" t="e">
        <f>SUMIFS(#REF!,#REF!,'Country mapping'!$A$1&amp;'Country mapping'!$G43)</f>
        <v>#REF!</v>
      </c>
      <c r="J43" s="108" t="e">
        <f>SUMIFS(#REF!,#REF!,'Country mapping'!$A$1&amp;'Country mapping'!$G43)</f>
        <v>#REF!</v>
      </c>
      <c r="K43" s="100"/>
      <c r="M43" s="87" t="s">
        <v>335</v>
      </c>
      <c r="N43" s="87" t="s">
        <v>23</v>
      </c>
      <c r="O43" s="88" t="e">
        <f>SUMIFS(#REF!,#REF!,'Country mapping'!$A$1&amp;'Country mapping'!$M43)</f>
        <v>#REF!</v>
      </c>
      <c r="P43" s="88" t="e">
        <f>SUMIFS(#REF!,#REF!,'Country mapping'!$A$1&amp;'Country mapping'!$M43)</f>
        <v>#REF!</v>
      </c>
      <c r="Q43" s="87" t="e">
        <f>Table4[[#This Row],[01/03/2016]]-Table4[[#This Row],[01/12/2015]]</f>
        <v>#REF!</v>
      </c>
    </row>
    <row r="44" spans="7:17" x14ac:dyDescent="0.3">
      <c r="G44" s="114" t="s">
        <v>480</v>
      </c>
      <c r="H44" s="115"/>
      <c r="I44" s="115" t="e">
        <f>I43-I42</f>
        <v>#REF!</v>
      </c>
      <c r="J44" s="116" t="e">
        <f>J43-J42</f>
        <v>#REF!</v>
      </c>
      <c r="M44" s="87" t="s">
        <v>272</v>
      </c>
      <c r="N44" s="87" t="s">
        <v>468</v>
      </c>
      <c r="O44" s="88" t="e">
        <f>SUMIFS(#REF!,#REF!,'Country mapping'!$A$1&amp;'Country mapping'!$M44)</f>
        <v>#REF!</v>
      </c>
      <c r="P44" s="88" t="e">
        <f>SUMIFS(#REF!,#REF!,'Country mapping'!$A$1&amp;'Country mapping'!$M44)</f>
        <v>#REF!</v>
      </c>
      <c r="Q44" s="87" t="e">
        <f>Table4[[#This Row],[01/03/2016]]-Table4[[#This Row],[01/12/2015]]</f>
        <v>#REF!</v>
      </c>
    </row>
    <row r="45" spans="7:17" x14ac:dyDescent="0.3">
      <c r="M45" s="87" t="s">
        <v>288</v>
      </c>
      <c r="N45" s="87" t="s">
        <v>24</v>
      </c>
      <c r="O45" s="88" t="e">
        <f>SUMIFS(#REF!,#REF!,'Country mapping'!$A$1&amp;'Country mapping'!$M45)</f>
        <v>#REF!</v>
      </c>
      <c r="P45" s="88" t="e">
        <f>SUMIFS(#REF!,#REF!,'Country mapping'!$A$1&amp;'Country mapping'!$M45)</f>
        <v>#REF!</v>
      </c>
      <c r="Q45" s="87" t="e">
        <f>Table4[[#This Row],[01/03/2016]]-Table4[[#This Row],[01/12/2015]]</f>
        <v>#REF!</v>
      </c>
    </row>
    <row r="46" spans="7:17" x14ac:dyDescent="0.3">
      <c r="M46" s="87" t="s">
        <v>271</v>
      </c>
      <c r="N46" s="87" t="s">
        <v>25</v>
      </c>
      <c r="O46" s="88" t="e">
        <f>SUMIFS(#REF!,#REF!,'Country mapping'!$A$1&amp;'Country mapping'!$M46)</f>
        <v>#REF!</v>
      </c>
      <c r="P46" s="88" t="e">
        <f>SUMIFS(#REF!,#REF!,'Country mapping'!$A$1&amp;'Country mapping'!$M46)</f>
        <v>#REF!</v>
      </c>
      <c r="Q46" s="87" t="e">
        <f>Table4[[#This Row],[01/03/2016]]-Table4[[#This Row],[01/12/2015]]</f>
        <v>#REF!</v>
      </c>
    </row>
    <row r="47" spans="7:17" x14ac:dyDescent="0.3">
      <c r="M47" s="87" t="s">
        <v>277</v>
      </c>
      <c r="N47" s="87" t="s">
        <v>231</v>
      </c>
      <c r="O47" s="88" t="e">
        <f>SUMIFS(#REF!,#REF!,'Country mapping'!$A$1&amp;'Country mapping'!$M47)</f>
        <v>#REF!</v>
      </c>
      <c r="P47" s="88" t="e">
        <f>SUMIFS(#REF!,#REF!,'Country mapping'!$A$1&amp;'Country mapping'!$M47)</f>
        <v>#REF!</v>
      </c>
      <c r="Q47" s="87" t="e">
        <f>Table4[[#This Row],[01/03/2016]]-Table4[[#This Row],[01/12/2015]]</f>
        <v>#REF!</v>
      </c>
    </row>
    <row r="48" spans="7:17" x14ac:dyDescent="0.3">
      <c r="M48" s="87" t="s">
        <v>289</v>
      </c>
      <c r="N48" s="87" t="s">
        <v>232</v>
      </c>
      <c r="O48" s="88" t="e">
        <f>SUMIFS(#REF!,#REF!,'Country mapping'!$A$1&amp;'Country mapping'!$M48)</f>
        <v>#REF!</v>
      </c>
      <c r="P48" s="88" t="e">
        <f>SUMIFS(#REF!,#REF!,'Country mapping'!$A$1&amp;'Country mapping'!$M48)</f>
        <v>#REF!</v>
      </c>
      <c r="Q48" s="87" t="e">
        <f>Table4[[#This Row],[01/03/2016]]-Table4[[#This Row],[01/12/2015]]</f>
        <v>#REF!</v>
      </c>
    </row>
    <row r="49" spans="13:17" x14ac:dyDescent="0.3">
      <c r="M49" s="87" t="s">
        <v>290</v>
      </c>
      <c r="N49" s="87" t="s">
        <v>236</v>
      </c>
      <c r="O49" s="88" t="e">
        <f>SUMIFS(#REF!,#REF!,'Country mapping'!$A$1&amp;'Country mapping'!$M49)</f>
        <v>#REF!</v>
      </c>
      <c r="P49" s="88" t="e">
        <f>SUMIFS(#REF!,#REF!,'Country mapping'!$A$1&amp;'Country mapping'!$M49)</f>
        <v>#REF!</v>
      </c>
      <c r="Q49" s="87" t="e">
        <f>Table4[[#This Row],[01/03/2016]]-Table4[[#This Row],[01/12/2015]]</f>
        <v>#REF!</v>
      </c>
    </row>
    <row r="50" spans="13:17" x14ac:dyDescent="0.3">
      <c r="M50" s="87" t="s">
        <v>293</v>
      </c>
      <c r="N50" s="87" t="s">
        <v>237</v>
      </c>
      <c r="O50" s="88" t="e">
        <f>SUMIFS(#REF!,#REF!,'Country mapping'!$A$1&amp;'Country mapping'!$M50)</f>
        <v>#REF!</v>
      </c>
      <c r="P50" s="88" t="e">
        <f>SUMIFS(#REF!,#REF!,'Country mapping'!$A$1&amp;'Country mapping'!$M50)</f>
        <v>#REF!</v>
      </c>
      <c r="Q50" s="87" t="e">
        <f>Table4[[#This Row],[01/03/2016]]-Table4[[#This Row],[01/12/2015]]</f>
        <v>#REF!</v>
      </c>
    </row>
    <row r="51" spans="13:17" x14ac:dyDescent="0.3">
      <c r="M51" s="87" t="s">
        <v>292</v>
      </c>
      <c r="N51" s="87" t="s">
        <v>238</v>
      </c>
      <c r="O51" s="88" t="e">
        <f>SUMIFS(#REF!,#REF!,'Country mapping'!$A$1&amp;'Country mapping'!$M51)</f>
        <v>#REF!</v>
      </c>
      <c r="P51" s="88" t="e">
        <f>SUMIFS(#REF!,#REF!,'Country mapping'!$A$1&amp;'Country mapping'!$M51)</f>
        <v>#REF!</v>
      </c>
      <c r="Q51" s="87" t="e">
        <f>Table4[[#This Row],[01/03/2016]]-Table4[[#This Row],[01/12/2015]]</f>
        <v>#REF!</v>
      </c>
    </row>
    <row r="52" spans="13:17" x14ac:dyDescent="0.3">
      <c r="M52" s="87" t="s">
        <v>291</v>
      </c>
      <c r="N52" s="87" t="s">
        <v>45</v>
      </c>
      <c r="O52" s="88" t="e">
        <f>SUMIFS(#REF!,#REF!,'Country mapping'!$A$1&amp;'Country mapping'!$M52)</f>
        <v>#REF!</v>
      </c>
      <c r="P52" s="88" t="e">
        <f>SUMIFS(#REF!,#REF!,'Country mapping'!$A$1&amp;'Country mapping'!$M52)</f>
        <v>#REF!</v>
      </c>
      <c r="Q52" s="87" t="e">
        <f>Table4[[#This Row],[01/03/2016]]-Table4[[#This Row],[01/12/2015]]</f>
        <v>#REF!</v>
      </c>
    </row>
    <row r="53" spans="13:17" x14ac:dyDescent="0.3">
      <c r="M53" s="87" t="s">
        <v>89</v>
      </c>
      <c r="N53" s="87" t="s">
        <v>46</v>
      </c>
      <c r="O53" s="88" t="e">
        <f>SUMIFS(#REF!,#REF!,'Country mapping'!$A$1&amp;'Country mapping'!$M53)</f>
        <v>#REF!</v>
      </c>
      <c r="P53" s="88" t="e">
        <f>SUMIFS(#REF!,#REF!,'Country mapping'!$A$1&amp;'Country mapping'!$M53)</f>
        <v>#REF!</v>
      </c>
      <c r="Q53" s="87" t="e">
        <f>Table4[[#This Row],[01/03/2016]]-Table4[[#This Row],[01/12/2015]]</f>
        <v>#REF!</v>
      </c>
    </row>
    <row r="54" spans="13:17" x14ac:dyDescent="0.3">
      <c r="M54" s="87" t="s">
        <v>273</v>
      </c>
      <c r="N54" s="87" t="s">
        <v>47</v>
      </c>
      <c r="O54" s="88" t="e">
        <f>SUMIFS(#REF!,#REF!,'Country mapping'!$A$1&amp;'Country mapping'!$M54)</f>
        <v>#REF!</v>
      </c>
      <c r="P54" s="88" t="e">
        <f>SUMIFS(#REF!,#REF!,'Country mapping'!$A$1&amp;'Country mapping'!$M54)</f>
        <v>#REF!</v>
      </c>
      <c r="Q54" s="87" t="e">
        <f>Table4[[#This Row],[01/03/2016]]-Table4[[#This Row],[01/12/2015]]</f>
        <v>#REF!</v>
      </c>
    </row>
    <row r="55" spans="13:17" x14ac:dyDescent="0.3">
      <c r="M55" s="87" t="s">
        <v>294</v>
      </c>
      <c r="N55" s="87" t="s">
        <v>48</v>
      </c>
      <c r="O55" s="88" t="e">
        <f>SUMIFS(#REF!,#REF!,'Country mapping'!$A$1&amp;'Country mapping'!$M55)</f>
        <v>#REF!</v>
      </c>
      <c r="P55" s="88" t="e">
        <f>SUMIFS(#REF!,#REF!,'Country mapping'!$A$1&amp;'Country mapping'!$M55)</f>
        <v>#REF!</v>
      </c>
      <c r="Q55" s="87" t="e">
        <f>Table4[[#This Row],[01/03/2016]]-Table4[[#This Row],[01/12/2015]]</f>
        <v>#REF!</v>
      </c>
    </row>
    <row r="56" spans="13:17" x14ac:dyDescent="0.3">
      <c r="M56" s="87" t="s">
        <v>295</v>
      </c>
      <c r="N56" s="87" t="s">
        <v>49</v>
      </c>
      <c r="O56" s="88" t="e">
        <f>SUMIFS(#REF!,#REF!,'Country mapping'!$A$1&amp;'Country mapping'!$M56)</f>
        <v>#REF!</v>
      </c>
      <c r="P56" s="88" t="e">
        <f>SUMIFS(#REF!,#REF!,'Country mapping'!$A$1&amp;'Country mapping'!$M56)</f>
        <v>#REF!</v>
      </c>
      <c r="Q56" s="87" t="e">
        <f>Table4[[#This Row],[01/03/2016]]-Table4[[#This Row],[01/12/2015]]</f>
        <v>#REF!</v>
      </c>
    </row>
    <row r="57" spans="13:17" x14ac:dyDescent="0.3">
      <c r="M57" s="87" t="s">
        <v>274</v>
      </c>
      <c r="N57" s="87" t="s">
        <v>51</v>
      </c>
      <c r="O57" s="88" t="e">
        <f>SUMIFS(#REF!,#REF!,'Country mapping'!$A$1&amp;'Country mapping'!$M57)</f>
        <v>#REF!</v>
      </c>
      <c r="P57" s="88" t="e">
        <f>SUMIFS(#REF!,#REF!,'Country mapping'!$A$1&amp;'Country mapping'!$M57)</f>
        <v>#REF!</v>
      </c>
      <c r="Q57" s="87" t="e">
        <f>Table4[[#This Row],[01/03/2016]]-Table4[[#This Row],[01/12/2015]]</f>
        <v>#REF!</v>
      </c>
    </row>
    <row r="58" spans="13:17" x14ac:dyDescent="0.3">
      <c r="M58" s="87" t="s">
        <v>296</v>
      </c>
      <c r="N58" s="87" t="s">
        <v>27</v>
      </c>
      <c r="O58" s="88" t="e">
        <f>SUMIFS(#REF!,#REF!,'Country mapping'!$A$1&amp;'Country mapping'!$M58)</f>
        <v>#REF!</v>
      </c>
      <c r="P58" s="88" t="e">
        <f>SUMIFS(#REF!,#REF!,'Country mapping'!$A$1&amp;'Country mapping'!$M58)</f>
        <v>#REF!</v>
      </c>
      <c r="Q58" s="87" t="e">
        <f>Table4[[#This Row],[01/03/2016]]-Table4[[#This Row],[01/12/2015]]</f>
        <v>#REF!</v>
      </c>
    </row>
    <row r="59" spans="13:17" x14ac:dyDescent="0.3">
      <c r="M59" s="87" t="s">
        <v>91</v>
      </c>
      <c r="N59" s="87" t="s">
        <v>29</v>
      </c>
      <c r="O59" s="88" t="e">
        <f>SUMIFS(#REF!,#REF!,'Country mapping'!$A$1&amp;'Country mapping'!$M59)</f>
        <v>#REF!</v>
      </c>
      <c r="P59" s="88" t="e">
        <f>SUMIFS(#REF!,#REF!,'Country mapping'!$A$1&amp;'Country mapping'!$M59)</f>
        <v>#REF!</v>
      </c>
      <c r="Q59" s="87" t="e">
        <f>Table4[[#This Row],[01/03/2016]]-Table4[[#This Row],[01/12/2015]]</f>
        <v>#REF!</v>
      </c>
    </row>
    <row r="60" spans="13:17" x14ac:dyDescent="0.3">
      <c r="M60" s="87" t="s">
        <v>276</v>
      </c>
      <c r="N60" s="87" t="s">
        <v>30</v>
      </c>
      <c r="O60" s="88" t="e">
        <f>SUMIFS(#REF!,#REF!,'Country mapping'!$A$1&amp;'Country mapping'!$M60)</f>
        <v>#REF!</v>
      </c>
      <c r="P60" s="88" t="e">
        <f>SUMIFS(#REF!,#REF!,'Country mapping'!$A$1&amp;'Country mapping'!$M60)</f>
        <v>#REF!</v>
      </c>
      <c r="Q60" s="87" t="e">
        <f>Table4[[#This Row],[01/03/2016]]-Table4[[#This Row],[01/12/2015]]</f>
        <v>#REF!</v>
      </c>
    </row>
    <row r="61" spans="13:17" x14ac:dyDescent="0.3">
      <c r="M61" s="87" t="s">
        <v>275</v>
      </c>
      <c r="N61" s="87" t="s">
        <v>31</v>
      </c>
      <c r="O61" s="88" t="e">
        <f>SUMIFS(#REF!,#REF!,'Country mapping'!$A$1&amp;'Country mapping'!$M61)</f>
        <v>#REF!</v>
      </c>
      <c r="P61" s="88" t="e">
        <f>SUMIFS(#REF!,#REF!,'Country mapping'!$A$1&amp;'Country mapping'!$M61)</f>
        <v>#REF!</v>
      </c>
      <c r="Q61" s="87" t="e">
        <f>Table4[[#This Row],[01/03/2016]]-Table4[[#This Row],[01/12/2015]]</f>
        <v>#REF!</v>
      </c>
    </row>
    <row r="62" spans="13:17" x14ac:dyDescent="0.3">
      <c r="M62" s="87" t="s">
        <v>191</v>
      </c>
      <c r="N62" s="87" t="s">
        <v>266</v>
      </c>
      <c r="O62" s="88" t="e">
        <f>SUMIFS(#REF!,#REF!,'Country mapping'!$A$1&amp;'Country mapping'!$M62)</f>
        <v>#REF!</v>
      </c>
      <c r="P62" s="88" t="e">
        <f>SUMIFS(#REF!,#REF!,'Country mapping'!$A$1&amp;'Country mapping'!$M62)</f>
        <v>#REF!</v>
      </c>
      <c r="Q62" s="87" t="e">
        <f>Table4[[#This Row],[01/03/2016]]-Table4[[#This Row],[01/12/2015]]</f>
        <v>#REF!</v>
      </c>
    </row>
    <row r="63" spans="13:17" x14ac:dyDescent="0.3">
      <c r="M63" s="87" t="s">
        <v>297</v>
      </c>
      <c r="N63" s="87" t="s">
        <v>32</v>
      </c>
      <c r="O63" s="88" t="e">
        <f>SUMIFS(#REF!,#REF!,'Country mapping'!$A$1&amp;'Country mapping'!$M63)</f>
        <v>#REF!</v>
      </c>
      <c r="P63" s="88" t="e">
        <f>SUMIFS(#REF!,#REF!,'Country mapping'!$A$1&amp;'Country mapping'!$M63)</f>
        <v>#REF!</v>
      </c>
      <c r="Q63" s="87" t="e">
        <f>Table4[[#This Row],[01/03/2016]]-Table4[[#This Row],[01/12/2015]]</f>
        <v>#REF!</v>
      </c>
    </row>
    <row r="64" spans="13:17" x14ac:dyDescent="0.3">
      <c r="M64" s="87" t="s">
        <v>90</v>
      </c>
      <c r="N64" s="87" t="s">
        <v>34</v>
      </c>
      <c r="O64" s="88" t="e">
        <f>SUMIFS(#REF!,#REF!,'Country mapping'!$A$1&amp;'Country mapping'!$M64)</f>
        <v>#REF!</v>
      </c>
      <c r="P64" s="88" t="e">
        <f>SUMIFS(#REF!,#REF!,'Country mapping'!$A$1&amp;'Country mapping'!$M64)</f>
        <v>#REF!</v>
      </c>
      <c r="Q64" s="87" t="e">
        <f>Table4[[#This Row],[01/03/2016]]-Table4[[#This Row],[01/12/2015]]</f>
        <v>#REF!</v>
      </c>
    </row>
    <row r="65" spans="13:17" x14ac:dyDescent="0.3">
      <c r="M65" s="87" t="s">
        <v>298</v>
      </c>
      <c r="N65" s="87" t="s">
        <v>35</v>
      </c>
      <c r="O65" s="88" t="e">
        <f>SUMIFS(#REF!,#REF!,'Country mapping'!$A$1&amp;'Country mapping'!$M65)</f>
        <v>#REF!</v>
      </c>
      <c r="P65" s="88" t="e">
        <f>SUMIFS(#REF!,#REF!,'Country mapping'!$A$1&amp;'Country mapping'!$M65)</f>
        <v>#REF!</v>
      </c>
      <c r="Q65" s="87" t="e">
        <f>Table4[[#This Row],[01/03/2016]]-Table4[[#This Row],[01/12/2015]]</f>
        <v>#REF!</v>
      </c>
    </row>
    <row r="66" spans="13:17" x14ac:dyDescent="0.3">
      <c r="M66" s="87" t="s">
        <v>192</v>
      </c>
      <c r="N66" s="87" t="s">
        <v>36</v>
      </c>
      <c r="O66" s="88" t="e">
        <f>SUMIFS(#REF!,#REF!,'Country mapping'!$A$1&amp;'Country mapping'!$M66)</f>
        <v>#REF!</v>
      </c>
      <c r="P66" s="88" t="e">
        <f>SUMIFS(#REF!,#REF!,'Country mapping'!$A$1&amp;'Country mapping'!$M66)</f>
        <v>#REF!</v>
      </c>
      <c r="Q66" s="87" t="e">
        <f>Table4[[#This Row],[01/03/2016]]-Table4[[#This Row],[01/12/2015]]</f>
        <v>#REF!</v>
      </c>
    </row>
    <row r="67" spans="13:17" x14ac:dyDescent="0.3">
      <c r="M67" s="87" t="s">
        <v>336</v>
      </c>
      <c r="N67" s="87" t="s">
        <v>133</v>
      </c>
      <c r="O67" s="88" t="e">
        <f>SUMIFS(#REF!,#REF!,'Country mapping'!$A$1&amp;'Country mapping'!$M67)</f>
        <v>#REF!</v>
      </c>
      <c r="P67" s="88" t="e">
        <f>SUMIFS(#REF!,#REF!,'Country mapping'!$A$1&amp;'Country mapping'!$M67)</f>
        <v>#REF!</v>
      </c>
      <c r="Q67" s="87" t="e">
        <f>Table4[[#This Row],[01/03/2016]]-Table4[[#This Row],[01/12/2015]]</f>
        <v>#REF!</v>
      </c>
    </row>
    <row r="68" spans="13:17" x14ac:dyDescent="0.3">
      <c r="M68" s="87" t="s">
        <v>193</v>
      </c>
      <c r="N68" s="87" t="s">
        <v>37</v>
      </c>
      <c r="O68" s="88" t="e">
        <f>SUMIFS(#REF!,#REF!,'Country mapping'!$A$1&amp;'Country mapping'!$M68)</f>
        <v>#REF!</v>
      </c>
      <c r="P68" s="88" t="e">
        <f>SUMIFS(#REF!,#REF!,'Country mapping'!$A$1&amp;'Country mapping'!$M68)</f>
        <v>#REF!</v>
      </c>
      <c r="Q68" s="87" t="e">
        <f>Table4[[#This Row],[01/03/2016]]-Table4[[#This Row],[01/12/2015]]</f>
        <v>#REF!</v>
      </c>
    </row>
    <row r="69" spans="13:17" x14ac:dyDescent="0.3">
      <c r="M69" s="87" t="s">
        <v>299</v>
      </c>
      <c r="N69" s="87" t="s">
        <v>38</v>
      </c>
      <c r="O69" s="88" t="e">
        <f>SUMIFS(#REF!,#REF!,'Country mapping'!$A$1&amp;'Country mapping'!$M69)</f>
        <v>#REF!</v>
      </c>
      <c r="P69" s="88" t="e">
        <f>SUMIFS(#REF!,#REF!,'Country mapping'!$A$1&amp;'Country mapping'!$M69)</f>
        <v>#REF!</v>
      </c>
      <c r="Q69" s="87" t="e">
        <f>Table4[[#This Row],[01/03/2016]]-Table4[[#This Row],[01/12/2015]]</f>
        <v>#REF!</v>
      </c>
    </row>
    <row r="70" spans="13:17" x14ac:dyDescent="0.3">
      <c r="M70" s="87" t="s">
        <v>300</v>
      </c>
      <c r="N70" s="87" t="s">
        <v>39</v>
      </c>
      <c r="O70" s="88" t="e">
        <f>SUMIFS(#REF!,#REF!,'Country mapping'!$A$1&amp;'Country mapping'!$M70)</f>
        <v>#REF!</v>
      </c>
      <c r="P70" s="88" t="e">
        <f>SUMIFS(#REF!,#REF!,'Country mapping'!$A$1&amp;'Country mapping'!$M70)</f>
        <v>#REF!</v>
      </c>
      <c r="Q70" s="87" t="e">
        <f>Table4[[#This Row],[01/03/2016]]-Table4[[#This Row],[01/12/2015]]</f>
        <v>#REF!</v>
      </c>
    </row>
    <row r="71" spans="13:17" x14ac:dyDescent="0.3">
      <c r="M71" s="87" t="s">
        <v>302</v>
      </c>
      <c r="N71" s="87" t="s">
        <v>40</v>
      </c>
      <c r="O71" s="88" t="e">
        <f>SUMIFS(#REF!,#REF!,'Country mapping'!$A$1&amp;'Country mapping'!$M71)</f>
        <v>#REF!</v>
      </c>
      <c r="P71" s="88" t="e">
        <f>SUMIFS(#REF!,#REF!,'Country mapping'!$A$1&amp;'Country mapping'!$M71)</f>
        <v>#REF!</v>
      </c>
      <c r="Q71" s="87" t="e">
        <f>Table4[[#This Row],[01/03/2016]]-Table4[[#This Row],[01/12/2015]]</f>
        <v>#REF!</v>
      </c>
    </row>
    <row r="72" spans="13:17" x14ac:dyDescent="0.3">
      <c r="M72" s="87" t="s">
        <v>85</v>
      </c>
      <c r="N72" s="87" t="s">
        <v>52</v>
      </c>
      <c r="O72" s="88" t="e">
        <f>SUMIFS(#REF!,#REF!,'Country mapping'!$A$1&amp;'Country mapping'!$M72)</f>
        <v>#REF!</v>
      </c>
      <c r="P72" s="88" t="e">
        <f>SUMIFS(#REF!,#REF!,'Country mapping'!$A$1&amp;'Country mapping'!$M72)</f>
        <v>#REF!</v>
      </c>
      <c r="Q72" s="87" t="e">
        <f>Table4[[#This Row],[01/03/2016]]-Table4[[#This Row],[01/12/2015]]</f>
        <v>#REF!</v>
      </c>
    </row>
    <row r="73" spans="13:17" x14ac:dyDescent="0.3">
      <c r="M73" s="87" t="s">
        <v>303</v>
      </c>
      <c r="N73" s="87" t="s">
        <v>53</v>
      </c>
      <c r="O73" s="88" t="e">
        <f>SUMIFS(#REF!,#REF!,'Country mapping'!$A$1&amp;'Country mapping'!$M73)</f>
        <v>#REF!</v>
      </c>
      <c r="P73" s="88" t="e">
        <f>SUMIFS(#REF!,#REF!,'Country mapping'!$A$1&amp;'Country mapping'!$M73)</f>
        <v>#REF!</v>
      </c>
      <c r="Q73" s="87" t="e">
        <f>Table4[[#This Row],[01/03/2016]]-Table4[[#This Row],[01/12/2015]]</f>
        <v>#REF!</v>
      </c>
    </row>
    <row r="74" spans="13:17" x14ac:dyDescent="0.3">
      <c r="M74" s="87" t="s">
        <v>93</v>
      </c>
      <c r="N74" s="87" t="s">
        <v>469</v>
      </c>
      <c r="O74" s="88" t="e">
        <f>SUMIFS(#REF!,#REF!,'Country mapping'!$A$1&amp;'Country mapping'!$M74)</f>
        <v>#REF!</v>
      </c>
      <c r="P74" s="88" t="e">
        <f>SUMIFS(#REF!,#REF!,'Country mapping'!$A$1&amp;'Country mapping'!$M74)</f>
        <v>#REF!</v>
      </c>
      <c r="Q74" s="87" t="e">
        <f>Table4[[#This Row],[01/03/2016]]-Table4[[#This Row],[01/12/2015]]</f>
        <v>#REF!</v>
      </c>
    </row>
    <row r="75" spans="13:17" x14ac:dyDescent="0.3">
      <c r="M75" s="87" t="s">
        <v>279</v>
      </c>
      <c r="N75" s="87" t="s">
        <v>254</v>
      </c>
      <c r="O75" s="88" t="e">
        <f>SUMIFS(#REF!,#REF!,'Country mapping'!$A$1&amp;'Country mapping'!$M75)</f>
        <v>#REF!</v>
      </c>
      <c r="P75" s="88" t="e">
        <f>SUMIFS(#REF!,#REF!,'Country mapping'!$A$1&amp;'Country mapping'!$M75)</f>
        <v>#REF!</v>
      </c>
      <c r="Q75" s="87" t="e">
        <f>Table4[[#This Row],[01/03/2016]]-Table4[[#This Row],[01/12/2015]]</f>
        <v>#REF!</v>
      </c>
    </row>
    <row r="76" spans="13:17" x14ac:dyDescent="0.3">
      <c r="M76" s="87" t="s">
        <v>71</v>
      </c>
      <c r="N76" s="87" t="s">
        <v>103</v>
      </c>
      <c r="O76" s="88" t="e">
        <f>SUMIFS(#REF!,#REF!,'Country mapping'!$A$1&amp;'Country mapping'!$M76)</f>
        <v>#REF!</v>
      </c>
      <c r="P76" s="88" t="e">
        <f>SUMIFS(#REF!,#REF!,'Country mapping'!$A$1&amp;'Country mapping'!$M76)</f>
        <v>#REF!</v>
      </c>
      <c r="Q76" s="87" t="e">
        <f>Table4[[#This Row],[01/03/2016]]-Table4[[#This Row],[01/12/2015]]</f>
        <v>#REF!</v>
      </c>
    </row>
    <row r="77" spans="13:17" x14ac:dyDescent="0.3">
      <c r="M77" s="87" t="s">
        <v>305</v>
      </c>
      <c r="N77" s="87" t="s">
        <v>57</v>
      </c>
      <c r="O77" s="88" t="e">
        <f>SUMIFS(#REF!,#REF!,'Country mapping'!$A$1&amp;'Country mapping'!$M77)</f>
        <v>#REF!</v>
      </c>
      <c r="P77" s="88" t="e">
        <f>SUMIFS(#REF!,#REF!,'Country mapping'!$A$1&amp;'Country mapping'!$M77)</f>
        <v>#REF!</v>
      </c>
      <c r="Q77" s="87" t="e">
        <f>Table4[[#This Row],[01/03/2016]]-Table4[[#This Row],[01/12/2015]]</f>
        <v>#REF!</v>
      </c>
    </row>
    <row r="78" spans="13:17" x14ac:dyDescent="0.3">
      <c r="M78" s="87" t="s">
        <v>196</v>
      </c>
      <c r="N78" s="87" t="s">
        <v>58</v>
      </c>
      <c r="O78" s="88" t="e">
        <f>SUMIFS(#REF!,#REF!,'Country mapping'!$A$1&amp;'Country mapping'!$M78)</f>
        <v>#REF!</v>
      </c>
      <c r="P78" s="88" t="e">
        <f>SUMIFS(#REF!,#REF!,'Country mapping'!$A$1&amp;'Country mapping'!$M78)</f>
        <v>#REF!</v>
      </c>
      <c r="Q78" s="87" t="e">
        <f>Table4[[#This Row],[01/03/2016]]-Table4[[#This Row],[01/12/2015]]</f>
        <v>#REF!</v>
      </c>
    </row>
    <row r="79" spans="13:17" x14ac:dyDescent="0.3">
      <c r="M79" s="87" t="s">
        <v>92</v>
      </c>
      <c r="N79" s="87" t="s">
        <v>470</v>
      </c>
      <c r="O79" s="88" t="e">
        <f>SUMIFS(#REF!,#REF!,'Country mapping'!$A$1&amp;'Country mapping'!$M79)</f>
        <v>#REF!</v>
      </c>
      <c r="P79" s="88" t="e">
        <f>SUMIFS(#REF!,#REF!,'Country mapping'!$A$1&amp;'Country mapping'!$M79)</f>
        <v>#REF!</v>
      </c>
      <c r="Q79" s="87" t="e">
        <f>Table4[[#This Row],[01/03/2016]]-Table4[[#This Row],[01/12/2015]]</f>
        <v>#REF!</v>
      </c>
    </row>
    <row r="80" spans="13:17" x14ac:dyDescent="0.3">
      <c r="M80" s="87" t="s">
        <v>278</v>
      </c>
      <c r="N80" s="87" t="s">
        <v>248</v>
      </c>
      <c r="O80" s="88" t="e">
        <f>SUMIFS(#REF!,#REF!,'Country mapping'!$A$1&amp;'Country mapping'!$M80)</f>
        <v>#REF!</v>
      </c>
      <c r="P80" s="88" t="e">
        <f>SUMIFS(#REF!,#REF!,'Country mapping'!$A$1&amp;'Country mapping'!$M80)</f>
        <v>#REF!</v>
      </c>
      <c r="Q80" s="87" t="e">
        <f>Table4[[#This Row],[01/03/2016]]-Table4[[#This Row],[01/12/2015]]</f>
        <v>#REF!</v>
      </c>
    </row>
    <row r="81" spans="13:17" x14ac:dyDescent="0.3">
      <c r="M81" s="87" t="s">
        <v>304</v>
      </c>
      <c r="N81" s="87" t="s">
        <v>60</v>
      </c>
      <c r="O81" s="88" t="e">
        <f>SUMIFS(#REF!,#REF!,'Country mapping'!$A$1&amp;'Country mapping'!$M81)</f>
        <v>#REF!</v>
      </c>
      <c r="P81" s="88" t="e">
        <f>SUMIFS(#REF!,#REF!,'Country mapping'!$A$1&amp;'Country mapping'!$M81)</f>
        <v>#REF!</v>
      </c>
      <c r="Q81" s="87" t="e">
        <f>Table4[[#This Row],[01/03/2016]]-Table4[[#This Row],[01/12/2015]]</f>
        <v>#REF!</v>
      </c>
    </row>
    <row r="82" spans="13:17" x14ac:dyDescent="0.3">
      <c r="M82" s="87" t="s">
        <v>197</v>
      </c>
      <c r="N82" s="87" t="s">
        <v>61</v>
      </c>
      <c r="O82" s="88" t="e">
        <f>SUMIFS(#REF!,#REF!,'Country mapping'!$A$1&amp;'Country mapping'!$M82)</f>
        <v>#REF!</v>
      </c>
      <c r="P82" s="88" t="e">
        <f>SUMIFS(#REF!,#REF!,'Country mapping'!$A$1&amp;'Country mapping'!$M82)</f>
        <v>#REF!</v>
      </c>
      <c r="Q82" s="87" t="e">
        <f>Table4[[#This Row],[01/03/2016]]-Table4[[#This Row],[01/12/2015]]</f>
        <v>#REF!</v>
      </c>
    </row>
    <row r="83" spans="13:17" x14ac:dyDescent="0.3">
      <c r="M83" s="87" t="s">
        <v>306</v>
      </c>
      <c r="N83" s="87" t="s">
        <v>62</v>
      </c>
      <c r="O83" s="88" t="e">
        <f>SUMIFS(#REF!,#REF!,'Country mapping'!$A$1&amp;'Country mapping'!$M83)</f>
        <v>#REF!</v>
      </c>
      <c r="P83" s="88" t="e">
        <f>SUMIFS(#REF!,#REF!,'Country mapping'!$A$1&amp;'Country mapping'!$M83)</f>
        <v>#REF!</v>
      </c>
      <c r="Q83" s="87" t="e">
        <f>Table4[[#This Row],[01/03/2016]]-Table4[[#This Row],[01/12/2015]]</f>
        <v>#REF!</v>
      </c>
    </row>
    <row r="84" spans="13:17" x14ac:dyDescent="0.3">
      <c r="M84" s="87" t="s">
        <v>94</v>
      </c>
      <c r="N84" s="87" t="s">
        <v>64</v>
      </c>
      <c r="O84" s="88" t="e">
        <f>SUMIFS(#REF!,#REF!,'Country mapping'!$A$1&amp;'Country mapping'!$M84)</f>
        <v>#REF!</v>
      </c>
      <c r="P84" s="88" t="e">
        <f>SUMIFS(#REF!,#REF!,'Country mapping'!$A$1&amp;'Country mapping'!$M84)</f>
        <v>#REF!</v>
      </c>
      <c r="Q84" s="87" t="e">
        <f>Table4[[#This Row],[01/03/2016]]-Table4[[#This Row],[01/12/2015]]</f>
        <v>#REF!</v>
      </c>
    </row>
    <row r="85" spans="13:17" x14ac:dyDescent="0.3">
      <c r="M85" s="87" t="s">
        <v>72</v>
      </c>
      <c r="N85" s="87" t="s">
        <v>65</v>
      </c>
      <c r="O85" s="88" t="e">
        <f>SUMIFS(#REF!,#REF!,'Country mapping'!$A$1&amp;'Country mapping'!$M85)</f>
        <v>#REF!</v>
      </c>
      <c r="P85" s="88" t="e">
        <f>SUMIFS(#REF!,#REF!,'Country mapping'!$A$1&amp;'Country mapping'!$M85)</f>
        <v>#REF!</v>
      </c>
      <c r="Q85" s="87" t="e">
        <f>Table4[[#This Row],[01/03/2016]]-Table4[[#This Row],[01/12/2015]]</f>
        <v>#REF!</v>
      </c>
    </row>
    <row r="86" spans="13:17" x14ac:dyDescent="0.3">
      <c r="M86" s="87" t="s">
        <v>95</v>
      </c>
      <c r="N86" s="87" t="s">
        <v>67</v>
      </c>
      <c r="O86" s="88" t="e">
        <f>SUMIFS(#REF!,#REF!,'Country mapping'!$A$1&amp;'Country mapping'!$M86)</f>
        <v>#REF!</v>
      </c>
      <c r="P86" s="88" t="e">
        <f>SUMIFS(#REF!,#REF!,'Country mapping'!$A$1&amp;'Country mapping'!$M86)</f>
        <v>#REF!</v>
      </c>
      <c r="Q86" s="87" t="e">
        <f>Table4[[#This Row],[01/03/2016]]-Table4[[#This Row],[01/12/2015]]</f>
        <v>#REF!</v>
      </c>
    </row>
    <row r="87" spans="13:17" x14ac:dyDescent="0.3">
      <c r="M87" s="87" t="s">
        <v>73</v>
      </c>
      <c r="N87" s="87" t="s">
        <v>471</v>
      </c>
      <c r="O87" s="88" t="e">
        <f>SUMIFS(#REF!,#REF!,'Country mapping'!$A$1&amp;'Country mapping'!$M87)</f>
        <v>#REF!</v>
      </c>
      <c r="P87" s="88" t="e">
        <f>SUMIFS(#REF!,#REF!,'Country mapping'!$A$1&amp;'Country mapping'!$M87)</f>
        <v>#REF!</v>
      </c>
      <c r="Q87" s="87" t="e">
        <f>Table4[[#This Row],[01/03/2016]]-Table4[[#This Row],[01/12/2015]]</f>
        <v>#REF!</v>
      </c>
    </row>
    <row r="88" spans="13:17" x14ac:dyDescent="0.3">
      <c r="M88" s="87" t="s">
        <v>308</v>
      </c>
      <c r="N88" s="87" t="s">
        <v>472</v>
      </c>
      <c r="O88" s="88" t="e">
        <f>SUMIFS(#REF!,#REF!,'Country mapping'!$A$1&amp;'Country mapping'!$M88)</f>
        <v>#REF!</v>
      </c>
      <c r="P88" s="88" t="e">
        <f>SUMIFS(#REF!,#REF!,'Country mapping'!$A$1&amp;'Country mapping'!$M88)</f>
        <v>#REF!</v>
      </c>
      <c r="Q88" s="87" t="e">
        <f>Table4[[#This Row],[01/03/2016]]-Table4[[#This Row],[01/12/2015]]</f>
        <v>#REF!</v>
      </c>
    </row>
    <row r="89" spans="13:17" x14ac:dyDescent="0.3">
      <c r="M89" s="87" t="s">
        <v>301</v>
      </c>
      <c r="N89" s="87" t="s">
        <v>260</v>
      </c>
      <c r="O89" s="88" t="e">
        <f>SUMIFS(#REF!,#REF!,'Country mapping'!$A$1&amp;'Country mapping'!$M89)</f>
        <v>#REF!</v>
      </c>
      <c r="P89" s="88" t="e">
        <f>SUMIFS(#REF!,#REF!,'Country mapping'!$A$1&amp;'Country mapping'!$M89)</f>
        <v>#REF!</v>
      </c>
      <c r="Q89" s="87" t="e">
        <f>Table4[[#This Row],[01/03/2016]]-Table4[[#This Row],[01/12/2015]]</f>
        <v>#REF!</v>
      </c>
    </row>
    <row r="90" spans="13:17" x14ac:dyDescent="0.3">
      <c r="M90" s="87" t="s">
        <v>309</v>
      </c>
      <c r="N90" s="87" t="s">
        <v>55</v>
      </c>
      <c r="O90" s="88" t="e">
        <f>SUMIFS(#REF!,#REF!,'Country mapping'!$A$1&amp;'Country mapping'!$M90)</f>
        <v>#REF!</v>
      </c>
      <c r="P90" s="88" t="e">
        <f>SUMIFS(#REF!,#REF!,'Country mapping'!$A$1&amp;'Country mapping'!$M90)</f>
        <v>#REF!</v>
      </c>
      <c r="Q90" s="87" t="e">
        <f>Table4[[#This Row],[01/03/2016]]-Table4[[#This Row],[01/12/2015]]</f>
        <v>#REF!</v>
      </c>
    </row>
    <row r="91" spans="13:17" x14ac:dyDescent="0.3">
      <c r="M91" s="87" t="s">
        <v>310</v>
      </c>
      <c r="N91" s="87" t="s">
        <v>56</v>
      </c>
      <c r="O91" s="88" t="e">
        <f>SUMIFS(#REF!,#REF!,'Country mapping'!$A$1&amp;'Country mapping'!$M91)</f>
        <v>#REF!</v>
      </c>
      <c r="P91" s="88" t="e">
        <f>SUMIFS(#REF!,#REF!,'Country mapping'!$A$1&amp;'Country mapping'!$M91)</f>
        <v>#REF!</v>
      </c>
      <c r="Q91" s="87" t="e">
        <f>Table4[[#This Row],[01/03/2016]]-Table4[[#This Row],[01/12/2015]]</f>
        <v>#REF!</v>
      </c>
    </row>
    <row r="92" spans="13:17" x14ac:dyDescent="0.3">
      <c r="M92" s="87" t="s">
        <v>316</v>
      </c>
      <c r="N92" s="87" t="s">
        <v>473</v>
      </c>
      <c r="O92" s="88" t="e">
        <f>SUMIFS(#REF!,#REF!,'Country mapping'!$A$1&amp;'Country mapping'!$M92)</f>
        <v>#REF!</v>
      </c>
      <c r="P92" s="88" t="e">
        <f>SUMIFS(#REF!,#REF!,'Country mapping'!$A$1&amp;'Country mapping'!$M92)</f>
        <v>#REF!</v>
      </c>
      <c r="Q92" s="87" t="e">
        <f>Table4[[#This Row],[01/03/2016]]-Table4[[#This Row],[01/12/2015]]</f>
        <v>#REF!</v>
      </c>
    </row>
    <row r="93" spans="13:17" x14ac:dyDescent="0.3">
      <c r="M93" s="87" t="s">
        <v>307</v>
      </c>
      <c r="N93" s="87" t="s">
        <v>317</v>
      </c>
      <c r="O93" s="88" t="e">
        <f>SUMIFS(#REF!,#REF!,'Country mapping'!$A$1&amp;'Country mapping'!$M93)</f>
        <v>#REF!</v>
      </c>
      <c r="P93" s="88" t="e">
        <f>SUMIFS(#REF!,#REF!,'Country mapping'!$A$1&amp;'Country mapping'!$M93)</f>
        <v>#REF!</v>
      </c>
      <c r="Q93" s="87" t="e">
        <f>Table4[[#This Row],[01/03/2016]]-Table4[[#This Row],[01/12/2015]]</f>
        <v>#REF!</v>
      </c>
    </row>
    <row r="94" spans="13:17" x14ac:dyDescent="0.3">
      <c r="M94" s="87" t="s">
        <v>368</v>
      </c>
      <c r="N94" s="87" t="s">
        <v>474</v>
      </c>
      <c r="O94" s="88" t="e">
        <f>SUMIFS(#REF!,#REF!,'Country mapping'!$A$1&amp;'Country mapping'!$M94)</f>
        <v>#REF!</v>
      </c>
      <c r="P94" s="88" t="e">
        <f>SUMIFS(#REF!,#REF!,'Country mapping'!$A$1&amp;'Country mapping'!$M94)</f>
        <v>#REF!</v>
      </c>
      <c r="Q94" s="87" t="e">
        <f>Table4[[#This Row],[01/03/2016]]-Table4[[#This Row],[01/12/2015]]</f>
        <v>#REF!</v>
      </c>
    </row>
    <row r="95" spans="13:17" x14ac:dyDescent="0.3">
      <c r="M95" s="87" t="s">
        <v>370</v>
      </c>
      <c r="N95" s="87" t="s">
        <v>475</v>
      </c>
      <c r="O95" s="88" t="e">
        <f>SUMIFS(#REF!,#REF!,'Country mapping'!$A$1&amp;'Country mapping'!$M95)</f>
        <v>#REF!</v>
      </c>
      <c r="P95" s="88" t="e">
        <f>SUMIFS(#REF!,#REF!,'Country mapping'!$A$1&amp;'Country mapping'!$M95)</f>
        <v>#REF!</v>
      </c>
      <c r="Q95" s="87" t="e">
        <f>Table4[[#This Row],[01/03/2016]]-Table4[[#This Row],[01/12/2015]]</f>
        <v>#REF!</v>
      </c>
    </row>
    <row r="96" spans="13:17" x14ac:dyDescent="0.3">
      <c r="M96" s="87" t="s">
        <v>374</v>
      </c>
      <c r="N96" s="87" t="s">
        <v>477</v>
      </c>
      <c r="O96" s="88" t="e">
        <f>SUMIFS(#REF!,#REF!,'Country mapping'!$A$1&amp;'Country mapping'!$M96)</f>
        <v>#REF!</v>
      </c>
      <c r="P96" s="88" t="e">
        <f>SUMIFS(#REF!,#REF!,'Country mapping'!$A$1&amp;'Country mapping'!$M96)</f>
        <v>#REF!</v>
      </c>
      <c r="Q96" s="87" t="e">
        <f>Table4[[#This Row],[01/03/2016]]-Table4[[#This Row],[01/12/2015]]</f>
        <v>#REF!</v>
      </c>
    </row>
    <row r="97" spans="13:17" x14ac:dyDescent="0.3">
      <c r="M97" s="139" t="s">
        <v>372</v>
      </c>
      <c r="N97" s="139" t="s">
        <v>476</v>
      </c>
      <c r="O97" s="88" t="e">
        <f>SUMIFS(#REF!,#REF!,'Country mapping'!$A$1&amp;'Country mapping'!$M97)</f>
        <v>#REF!</v>
      </c>
      <c r="P97" s="88" t="e">
        <f>SUMIFS(#REF!,#REF!,'Country mapping'!$A$1&amp;'Country mapping'!$M97)</f>
        <v>#REF!</v>
      </c>
      <c r="Q97" s="87" t="e">
        <f>Table4[[#This Row],[01/03/2016]]-Table4[[#This Row],[01/12/2015]]</f>
        <v>#REF!</v>
      </c>
    </row>
    <row r="98" spans="13:17" x14ac:dyDescent="0.3">
      <c r="M98" s="139" t="s">
        <v>395</v>
      </c>
      <c r="N98" s="139" t="s">
        <v>611</v>
      </c>
      <c r="O98" s="88" t="e">
        <f>SUMIFS(#REF!,#REF!,'Country mapping'!$A$1&amp;'Country mapping'!$M98)</f>
        <v>#REF!</v>
      </c>
      <c r="P98" s="88" t="e">
        <f>SUMIFS(#REF!,#REF!,'Country mapping'!$A$1&amp;'Country mapping'!$M98)</f>
        <v>#REF!</v>
      </c>
      <c r="Q98" s="87" t="e">
        <f>Table4[[#This Row],[01/03/2016]]-Table4[[#This Row],[01/12/2015]]</f>
        <v>#REF!</v>
      </c>
    </row>
    <row r="99" spans="13:17" x14ac:dyDescent="0.3">
      <c r="M99" s="139" t="s">
        <v>427</v>
      </c>
      <c r="N99" s="139" t="s">
        <v>618</v>
      </c>
      <c r="O99" s="88" t="e">
        <f>SUMIFS(#REF!,#REF!,'Country mapping'!$A$1&amp;'Country mapping'!$M99)</f>
        <v>#REF!</v>
      </c>
      <c r="P99" s="88" t="e">
        <f>SUMIFS(#REF!,#REF!,'Country mapping'!$A$1&amp;'Country mapping'!$M99)</f>
        <v>#REF!</v>
      </c>
      <c r="Q99" s="87" t="e">
        <f>Table4[[#This Row],[01/03/2016]]-Table4[[#This Row],[01/12/2015]]</f>
        <v>#REF!</v>
      </c>
    </row>
    <row r="100" spans="13:17" x14ac:dyDescent="0.3">
      <c r="M100" s="139" t="s">
        <v>423</v>
      </c>
      <c r="N100" s="139" t="s">
        <v>620</v>
      </c>
      <c r="O100" s="88" t="e">
        <f>SUMIFS(#REF!,#REF!,'Country mapping'!$A$1&amp;'Country mapping'!$M100)</f>
        <v>#REF!</v>
      </c>
      <c r="P100" s="88" t="e">
        <f>SUMIFS(#REF!,#REF!,'Country mapping'!$A$1&amp;'Country mapping'!$M100)</f>
        <v>#REF!</v>
      </c>
      <c r="Q100" s="87" t="e">
        <f>Table4[[#This Row],[01/03/2016]]-Table4[[#This Row],[01/12/2015]]</f>
        <v>#REF!</v>
      </c>
    </row>
    <row r="101" spans="13:17" x14ac:dyDescent="0.3">
      <c r="M101" s="139" t="s">
        <v>424</v>
      </c>
      <c r="N101" s="139" t="s">
        <v>622</v>
      </c>
      <c r="O101" s="88" t="e">
        <f>SUMIFS(#REF!,#REF!,'Country mapping'!$A$1&amp;'Country mapping'!$M101)</f>
        <v>#REF!</v>
      </c>
      <c r="P101" s="88" t="e">
        <f>SUMIFS(#REF!,#REF!,'Country mapping'!$A$1&amp;'Country mapping'!$M101)</f>
        <v>#REF!</v>
      </c>
      <c r="Q101" s="87" t="e">
        <f>Table4[[#This Row],[01/03/2016]]-Table4[[#This Row],[01/12/2015]]</f>
        <v>#REF!</v>
      </c>
    </row>
    <row r="102" spans="13:17" x14ac:dyDescent="0.3">
      <c r="M102" s="139" t="s">
        <v>391</v>
      </c>
      <c r="N102" s="139" t="s">
        <v>635</v>
      </c>
      <c r="O102" s="88" t="e">
        <f>SUMIFS(#REF!,#REF!,'Country mapping'!$A$1&amp;'Country mapping'!$M102)</f>
        <v>#REF!</v>
      </c>
      <c r="P102" s="88" t="e">
        <f>SUMIFS(#REF!,#REF!,'Country mapping'!$A$1&amp;'Country mapping'!$M102)</f>
        <v>#REF!</v>
      </c>
      <c r="Q102" s="87" t="e">
        <f>Table4[[#This Row],[01/03/2016]]-Table4[[#This Row],[01/12/2015]]</f>
        <v>#REF!</v>
      </c>
    </row>
    <row r="103" spans="13:17" x14ac:dyDescent="0.3">
      <c r="M103" s="139" t="s">
        <v>392</v>
      </c>
      <c r="N103" s="139" t="s">
        <v>637</v>
      </c>
      <c r="O103" s="88" t="e">
        <f>SUMIFS(#REF!,#REF!,'Country mapping'!$A$1&amp;'Country mapping'!$M103)</f>
        <v>#REF!</v>
      </c>
      <c r="P103" s="88" t="e">
        <f>SUMIFS(#REF!,#REF!,'Country mapping'!$A$1&amp;'Country mapping'!$M103)</f>
        <v>#REF!</v>
      </c>
      <c r="Q103" s="87" t="e">
        <f>Table4[[#This Row],[01/03/2016]]-Table4[[#This Row],[01/12/2015]]</f>
        <v>#REF!</v>
      </c>
    </row>
    <row r="104" spans="13:17" x14ac:dyDescent="0.3">
      <c r="M104" s="139" t="s">
        <v>399</v>
      </c>
      <c r="N104" s="139" t="s">
        <v>640</v>
      </c>
      <c r="O104" s="88" t="e">
        <f>SUMIFS(#REF!,#REF!,'Country mapping'!$A$1&amp;'Country mapping'!$M104)</f>
        <v>#REF!</v>
      </c>
      <c r="P104" s="88" t="e">
        <f>SUMIFS(#REF!,#REF!,'Country mapping'!$A$1&amp;'Country mapping'!$M104)</f>
        <v>#REF!</v>
      </c>
      <c r="Q104" s="87" t="e">
        <f>Table4[[#This Row],[01/03/2016]]-Table4[[#This Row],[01/12/2015]]</f>
        <v>#REF!</v>
      </c>
    </row>
    <row r="105" spans="13:17" x14ac:dyDescent="0.3">
      <c r="M105" s="139" t="s">
        <v>451</v>
      </c>
      <c r="N105" s="139" t="s">
        <v>642</v>
      </c>
      <c r="O105" s="88" t="e">
        <f>SUMIFS(#REF!,#REF!,'Country mapping'!$A$1&amp;'Country mapping'!$M105)</f>
        <v>#REF!</v>
      </c>
      <c r="P105" s="88" t="e">
        <f>SUMIFS(#REF!,#REF!,'Country mapping'!$A$1&amp;'Country mapping'!$M105)</f>
        <v>#REF!</v>
      </c>
      <c r="Q105" s="87" t="e">
        <f>Table4[[#This Row],[01/03/2016]]-Table4[[#This Row],[01/12/2015]]</f>
        <v>#REF!</v>
      </c>
    </row>
    <row r="106" spans="13:17" x14ac:dyDescent="0.3">
      <c r="M106" s="139" t="s">
        <v>398</v>
      </c>
      <c r="N106" s="139" t="s">
        <v>644</v>
      </c>
      <c r="O106" s="88" t="e">
        <f>SUMIFS(#REF!,#REF!,'Country mapping'!$A$1&amp;'Country mapping'!$M106)</f>
        <v>#REF!</v>
      </c>
      <c r="P106" s="88" t="e">
        <f>SUMIFS(#REF!,#REF!,'Country mapping'!$A$1&amp;'Country mapping'!$M106)</f>
        <v>#REF!</v>
      </c>
      <c r="Q106" s="87" t="e">
        <f>Table4[[#This Row],[01/03/2016]]-Table4[[#This Row],[01/12/2015]]</f>
        <v>#REF!</v>
      </c>
    </row>
    <row r="107" spans="13:17" x14ac:dyDescent="0.3">
      <c r="M107" s="139" t="s">
        <v>396</v>
      </c>
      <c r="N107" s="139" t="s">
        <v>952</v>
      </c>
      <c r="O107" s="88" t="e">
        <f>SUMIFS(#REF!,#REF!,'Country mapping'!$A$1&amp;'Country mapping'!$M107)</f>
        <v>#REF!</v>
      </c>
      <c r="P107" s="88" t="e">
        <f>SUMIFS(#REF!,#REF!,'Country mapping'!$A$1&amp;'Country mapping'!$M107)</f>
        <v>#REF!</v>
      </c>
      <c r="Q107" s="87" t="e">
        <f>Table4[[#This Row],[01/03/2016]]-Table4[[#This Row],[01/12/2015]]</f>
        <v>#REF!</v>
      </c>
    </row>
    <row r="108" spans="13:17" x14ac:dyDescent="0.3">
      <c r="M108" s="139" t="s">
        <v>400</v>
      </c>
      <c r="N108" s="139" t="s">
        <v>648</v>
      </c>
      <c r="O108" s="88" t="e">
        <f>SUMIFS(#REF!,#REF!,'Country mapping'!$A$1&amp;'Country mapping'!$M108)</f>
        <v>#REF!</v>
      </c>
      <c r="P108" s="88" t="e">
        <f>SUMIFS(#REF!,#REF!,'Country mapping'!$A$1&amp;'Country mapping'!$M108)</f>
        <v>#REF!</v>
      </c>
      <c r="Q108" s="87" t="e">
        <f>Table4[[#This Row],[01/03/2016]]-Table4[[#This Row],[01/12/2015]]</f>
        <v>#REF!</v>
      </c>
    </row>
    <row r="109" spans="13:17" x14ac:dyDescent="0.3">
      <c r="M109" s="139" t="s">
        <v>413</v>
      </c>
      <c r="N109" s="139" t="s">
        <v>651</v>
      </c>
      <c r="O109" s="88" t="e">
        <f>SUMIFS(#REF!,#REF!,'Country mapping'!$A$1&amp;'Country mapping'!$M109)</f>
        <v>#REF!</v>
      </c>
      <c r="P109" s="88" t="e">
        <f>SUMIFS(#REF!,#REF!,'Country mapping'!$A$1&amp;'Country mapping'!$M109)</f>
        <v>#REF!</v>
      </c>
      <c r="Q109" s="87" t="e">
        <f>Table4[[#This Row],[01/03/2016]]-Table4[[#This Row],[01/12/2015]]</f>
        <v>#REF!</v>
      </c>
    </row>
    <row r="110" spans="13:17" x14ac:dyDescent="0.3">
      <c r="M110" s="139" t="s">
        <v>407</v>
      </c>
      <c r="N110" s="139" t="s">
        <v>654</v>
      </c>
      <c r="O110" s="88" t="e">
        <f>SUMIFS(#REF!,#REF!,'Country mapping'!$A$1&amp;'Country mapping'!$M110)</f>
        <v>#REF!</v>
      </c>
      <c r="P110" s="88" t="e">
        <f>SUMIFS(#REF!,#REF!,'Country mapping'!$A$1&amp;'Country mapping'!$M110)</f>
        <v>#REF!</v>
      </c>
      <c r="Q110" s="87" t="e">
        <f>Table4[[#This Row],[01/03/2016]]-Table4[[#This Row],[01/12/2015]]</f>
        <v>#REF!</v>
      </c>
    </row>
    <row r="111" spans="13:17" x14ac:dyDescent="0.3">
      <c r="M111" s="139" t="s">
        <v>411</v>
      </c>
      <c r="N111" s="139" t="s">
        <v>656</v>
      </c>
      <c r="O111" s="88" t="e">
        <f>SUMIFS(#REF!,#REF!,'Country mapping'!$A$1&amp;'Country mapping'!$M111)</f>
        <v>#REF!</v>
      </c>
      <c r="P111" s="88" t="e">
        <f>SUMIFS(#REF!,#REF!,'Country mapping'!$A$1&amp;'Country mapping'!$M111)</f>
        <v>#REF!</v>
      </c>
      <c r="Q111" s="87" t="e">
        <f>Table4[[#This Row],[01/03/2016]]-Table4[[#This Row],[01/12/2015]]</f>
        <v>#REF!</v>
      </c>
    </row>
    <row r="112" spans="13:17" x14ac:dyDescent="0.3">
      <c r="M112" s="139" t="s">
        <v>412</v>
      </c>
      <c r="N112" s="139" t="s">
        <v>659</v>
      </c>
      <c r="O112" s="88" t="e">
        <f>SUMIFS(#REF!,#REF!,'Country mapping'!$A$1&amp;'Country mapping'!$M112)</f>
        <v>#REF!</v>
      </c>
      <c r="P112" s="88" t="e">
        <f>SUMIFS(#REF!,#REF!,'Country mapping'!$A$1&amp;'Country mapping'!$M112)</f>
        <v>#REF!</v>
      </c>
      <c r="Q112" s="87" t="e">
        <f>Table4[[#This Row],[01/03/2016]]-Table4[[#This Row],[01/12/2015]]</f>
        <v>#REF!</v>
      </c>
    </row>
    <row r="113" spans="13:17" x14ac:dyDescent="0.3">
      <c r="M113" s="139" t="s">
        <v>422</v>
      </c>
      <c r="N113" s="139" t="s">
        <v>668</v>
      </c>
      <c r="O113" s="88" t="e">
        <f>SUMIFS(#REF!,#REF!,'Country mapping'!$A$1&amp;'Country mapping'!$M113)</f>
        <v>#REF!</v>
      </c>
      <c r="P113" s="88" t="e">
        <f>SUMIFS(#REF!,#REF!,'Country mapping'!$A$1&amp;'Country mapping'!$M113)</f>
        <v>#REF!</v>
      </c>
      <c r="Q113" s="87" t="e">
        <f>Table4[[#This Row],[01/03/2016]]-Table4[[#This Row],[01/12/2015]]</f>
        <v>#REF!</v>
      </c>
    </row>
    <row r="114" spans="13:17" x14ac:dyDescent="0.3">
      <c r="M114" s="139" t="s">
        <v>425</v>
      </c>
      <c r="N114" s="139" t="s">
        <v>672</v>
      </c>
      <c r="O114" s="88" t="e">
        <f>SUMIFS(#REF!,#REF!,'Country mapping'!$A$1&amp;'Country mapping'!$M114)</f>
        <v>#REF!</v>
      </c>
      <c r="P114" s="88" t="e">
        <f>SUMIFS(#REF!,#REF!,'Country mapping'!$A$1&amp;'Country mapping'!$M114)</f>
        <v>#REF!</v>
      </c>
      <c r="Q114" s="87" t="e">
        <f>Table4[[#This Row],[01/03/2016]]-Table4[[#This Row],[01/12/2015]]</f>
        <v>#REF!</v>
      </c>
    </row>
    <row r="115" spans="13:17" x14ac:dyDescent="0.3">
      <c r="M115" s="139" t="s">
        <v>430</v>
      </c>
      <c r="N115" s="139" t="s">
        <v>676</v>
      </c>
      <c r="O115" s="88" t="e">
        <f>SUMIFS(#REF!,#REF!,'Country mapping'!$A$1&amp;'Country mapping'!$M115)</f>
        <v>#REF!</v>
      </c>
      <c r="P115" s="88" t="e">
        <f>SUMIFS(#REF!,#REF!,'Country mapping'!$A$1&amp;'Country mapping'!$M115)</f>
        <v>#REF!</v>
      </c>
      <c r="Q115" s="87" t="e">
        <f>Table4[[#This Row],[01/03/2016]]-Table4[[#This Row],[01/12/2015]]</f>
        <v>#REF!</v>
      </c>
    </row>
    <row r="116" spans="13:17" x14ac:dyDescent="0.3">
      <c r="M116" s="139" t="s">
        <v>432</v>
      </c>
      <c r="N116" s="139" t="s">
        <v>680</v>
      </c>
      <c r="O116" s="88" t="e">
        <f>SUMIFS(#REF!,#REF!,'Country mapping'!$A$1&amp;'Country mapping'!$M116)</f>
        <v>#REF!</v>
      </c>
      <c r="P116" s="88" t="e">
        <f>SUMIFS(#REF!,#REF!,'Country mapping'!$A$1&amp;'Country mapping'!$M116)</f>
        <v>#REF!</v>
      </c>
      <c r="Q116" s="87" t="e">
        <f>Table4[[#This Row],[01/03/2016]]-Table4[[#This Row],[01/12/2015]]</f>
        <v>#REF!</v>
      </c>
    </row>
    <row r="117" spans="13:17" x14ac:dyDescent="0.3">
      <c r="M117" s="139" t="s">
        <v>441</v>
      </c>
      <c r="N117" s="139" t="s">
        <v>686</v>
      </c>
      <c r="O117" s="88" t="e">
        <f>SUMIFS(#REF!,#REF!,'Country mapping'!$A$1&amp;'Country mapping'!$M117)</f>
        <v>#REF!</v>
      </c>
      <c r="P117" s="88" t="e">
        <f>SUMIFS(#REF!,#REF!,'Country mapping'!$A$1&amp;'Country mapping'!$M117)</f>
        <v>#REF!</v>
      </c>
      <c r="Q117" s="87" t="e">
        <f>Table4[[#This Row],[01/03/2016]]-Table4[[#This Row],[01/12/2015]]</f>
        <v>#REF!</v>
      </c>
    </row>
    <row r="118" spans="13:17" x14ac:dyDescent="0.3">
      <c r="M118" s="139" t="s">
        <v>443</v>
      </c>
      <c r="N118" s="139" t="s">
        <v>1443</v>
      </c>
      <c r="O118" s="88" t="e">
        <f>SUMIFS(#REF!,#REF!,'Country mapping'!$A$1&amp;'Country mapping'!$M118)</f>
        <v>#REF!</v>
      </c>
      <c r="P118" s="88" t="e">
        <f>SUMIFS(#REF!,#REF!,'Country mapping'!$A$1&amp;'Country mapping'!$M118)</f>
        <v>#REF!</v>
      </c>
      <c r="Q118" s="87" t="e">
        <f>Table4[[#This Row],[01/03/2016]]-Table4[[#This Row],[01/12/2015]]</f>
        <v>#REF!</v>
      </c>
    </row>
    <row r="119" spans="13:17" x14ac:dyDescent="0.3">
      <c r="M119" s="139" t="s">
        <v>449</v>
      </c>
      <c r="N119" s="139" t="s">
        <v>690</v>
      </c>
      <c r="O119" s="88" t="e">
        <f>SUMIFS(#REF!,#REF!,'Country mapping'!$A$1&amp;'Country mapping'!$M119)</f>
        <v>#REF!</v>
      </c>
      <c r="P119" s="88" t="e">
        <f>SUMIFS(#REF!,#REF!,'Country mapping'!$A$1&amp;'Country mapping'!$M119)</f>
        <v>#REF!</v>
      </c>
      <c r="Q119" s="87" t="e">
        <f>Table4[[#This Row],[01/03/2016]]-Table4[[#This Row],[01/12/2015]]</f>
        <v>#REF!</v>
      </c>
    </row>
    <row r="120" spans="13:17" x14ac:dyDescent="0.3">
      <c r="M120" s="139" t="s">
        <v>446</v>
      </c>
      <c r="N120" s="139" t="s">
        <v>693</v>
      </c>
      <c r="O120" s="88" t="e">
        <f>SUMIFS(#REF!,#REF!,'Country mapping'!$A$1&amp;'Country mapping'!$M120)</f>
        <v>#REF!</v>
      </c>
      <c r="P120" s="88" t="e">
        <f>SUMIFS(#REF!,#REF!,'Country mapping'!$A$1&amp;'Country mapping'!$M120)</f>
        <v>#REF!</v>
      </c>
      <c r="Q120" s="87" t="e">
        <f>Table4[[#This Row],[01/03/2016]]-Table4[[#This Row],[01/12/2015]]</f>
        <v>#REF!</v>
      </c>
    </row>
    <row r="121" spans="13:17" x14ac:dyDescent="0.3">
      <c r="M121" s="139" t="s">
        <v>444</v>
      </c>
      <c r="N121" s="139" t="s">
        <v>696</v>
      </c>
      <c r="O121" s="88" t="e">
        <f>SUMIFS(#REF!,#REF!,'Country mapping'!$A$1&amp;'Country mapping'!$M121)</f>
        <v>#REF!</v>
      </c>
      <c r="P121" s="88" t="e">
        <f>SUMIFS(#REF!,#REF!,'Country mapping'!$A$1&amp;'Country mapping'!$M121)</f>
        <v>#REF!</v>
      </c>
      <c r="Q121" s="87" t="e">
        <f>Table4[[#This Row],[01/03/2016]]-Table4[[#This Row],[01/12/2015]]</f>
        <v>#REF!</v>
      </c>
    </row>
    <row r="122" spans="13:17" x14ac:dyDescent="0.3">
      <c r="M122" s="139" t="s">
        <v>450</v>
      </c>
      <c r="N122" s="139" t="s">
        <v>700</v>
      </c>
      <c r="O122" s="88" t="e">
        <f>SUMIFS(#REF!,#REF!,'Country mapping'!$A$1&amp;'Country mapping'!$M122)</f>
        <v>#REF!</v>
      </c>
      <c r="P122" s="88" t="e">
        <f>SUMIFS(#REF!,#REF!,'Country mapping'!$A$1&amp;'Country mapping'!$M122)</f>
        <v>#REF!</v>
      </c>
      <c r="Q122" s="87" t="e">
        <f>Table4[[#This Row],[01/03/2016]]-Table4[[#This Row],[01/12/2015]]</f>
        <v>#REF!</v>
      </c>
    </row>
    <row r="123" spans="13:17" x14ac:dyDescent="0.3">
      <c r="M123" s="139" t="s">
        <v>452</v>
      </c>
      <c r="N123" s="139" t="s">
        <v>704</v>
      </c>
      <c r="O123" s="88" t="e">
        <f>SUMIFS(#REF!,#REF!,'Country mapping'!$A$1&amp;'Country mapping'!$M123)</f>
        <v>#REF!</v>
      </c>
      <c r="P123" s="88" t="e">
        <f>SUMIFS(#REF!,#REF!,'Country mapping'!$A$1&amp;'Country mapping'!$M123)</f>
        <v>#REF!</v>
      </c>
      <c r="Q123" s="87" t="e">
        <f>Table4[[#This Row],[01/03/2016]]-Table4[[#This Row],[01/12/2015]]</f>
        <v>#REF!</v>
      </c>
    </row>
    <row r="124" spans="13:17" x14ac:dyDescent="0.3">
      <c r="M124" s="139" t="s">
        <v>454</v>
      </c>
      <c r="N124" s="139" t="s">
        <v>723</v>
      </c>
      <c r="O124" s="88" t="e">
        <f>SUMIFS(#REF!,#REF!,'Country mapping'!$A$1&amp;'Country mapping'!$M124)</f>
        <v>#REF!</v>
      </c>
      <c r="P124" s="88" t="e">
        <f>SUMIFS(#REF!,#REF!,'Country mapping'!$A$1&amp;'Country mapping'!$M124)</f>
        <v>#REF!</v>
      </c>
      <c r="Q124" s="87" t="e">
        <f>Table4[[#This Row],[01/03/2016]]-Table4[[#This Row],[01/12/2015]]</f>
        <v>#REF!</v>
      </c>
    </row>
    <row r="125" spans="13:17" x14ac:dyDescent="0.3">
      <c r="M125" s="139" t="s">
        <v>404</v>
      </c>
      <c r="N125" s="139" t="s">
        <v>725</v>
      </c>
      <c r="O125" s="88" t="e">
        <f>SUMIFS(#REF!,#REF!,'Country mapping'!$A$1&amp;'Country mapping'!$M125)</f>
        <v>#REF!</v>
      </c>
      <c r="P125" s="88" t="e">
        <f>SUMIFS(#REF!,#REF!,'Country mapping'!$A$1&amp;'Country mapping'!$M125)</f>
        <v>#REF!</v>
      </c>
      <c r="Q125" s="87" t="e">
        <f>Table4[[#This Row],[01/03/2016]]-Table4[[#This Row],[01/12/2015]]</f>
        <v>#REF!</v>
      </c>
    </row>
    <row r="126" spans="13:17" x14ac:dyDescent="0.3">
      <c r="M126" s="139" t="s">
        <v>409</v>
      </c>
      <c r="N126" s="139" t="s">
        <v>727</v>
      </c>
      <c r="O126" s="88" t="e">
        <f>SUMIFS(#REF!,#REF!,'Country mapping'!$A$1&amp;'Country mapping'!$M126)</f>
        <v>#REF!</v>
      </c>
      <c r="P126" s="88" t="e">
        <f>SUMIFS(#REF!,#REF!,'Country mapping'!$A$1&amp;'Country mapping'!$M126)</f>
        <v>#REF!</v>
      </c>
      <c r="Q126" s="87" t="e">
        <f>Table4[[#This Row],[01/03/2016]]-Table4[[#This Row],[01/12/2015]]</f>
        <v>#REF!</v>
      </c>
    </row>
    <row r="127" spans="13:17" x14ac:dyDescent="0.3">
      <c r="M127" s="139" t="s">
        <v>417</v>
      </c>
      <c r="N127" s="139" t="s">
        <v>733</v>
      </c>
      <c r="O127" s="88" t="e">
        <f>SUMIFS(#REF!,#REF!,'Country mapping'!$A$1&amp;'Country mapping'!$M127)</f>
        <v>#REF!</v>
      </c>
      <c r="P127" s="88" t="e">
        <f>SUMIFS(#REF!,#REF!,'Country mapping'!$A$1&amp;'Country mapping'!$M127)</f>
        <v>#REF!</v>
      </c>
      <c r="Q127" s="87" t="e">
        <f>Table4[[#This Row],[01/03/2016]]-Table4[[#This Row],[01/12/2015]]</f>
        <v>#REF!</v>
      </c>
    </row>
    <row r="128" spans="13:17" x14ac:dyDescent="0.3">
      <c r="M128" s="139" t="s">
        <v>420</v>
      </c>
      <c r="N128" s="139" t="s">
        <v>1228</v>
      </c>
      <c r="O128" s="88" t="e">
        <f>SUMIFS(#REF!,#REF!,'Country mapping'!$A$1&amp;'Country mapping'!$M128)</f>
        <v>#REF!</v>
      </c>
      <c r="P128" s="88" t="e">
        <f>SUMIFS(#REF!,#REF!,'Country mapping'!$A$1&amp;'Country mapping'!$M128)</f>
        <v>#REF!</v>
      </c>
      <c r="Q128" s="87" t="e">
        <f>Table4[[#This Row],[01/03/2016]]-Table4[[#This Row],[01/12/2015]]</f>
        <v>#REF!</v>
      </c>
    </row>
    <row r="129" spans="13:17" x14ac:dyDescent="0.3">
      <c r="M129" s="139" t="s">
        <v>431</v>
      </c>
      <c r="N129" s="139" t="s">
        <v>738</v>
      </c>
      <c r="O129" s="88" t="e">
        <f>SUMIFS(#REF!,#REF!,'Country mapping'!$A$1&amp;'Country mapping'!$M129)</f>
        <v>#REF!</v>
      </c>
      <c r="P129" s="88" t="e">
        <f>SUMIFS(#REF!,#REF!,'Country mapping'!$A$1&amp;'Country mapping'!$M129)</f>
        <v>#REF!</v>
      </c>
      <c r="Q129" s="87" t="e">
        <f>Table4[[#This Row],[01/03/2016]]-Table4[[#This Row],[01/12/2015]]</f>
        <v>#REF!</v>
      </c>
    </row>
    <row r="130" spans="13:17" x14ac:dyDescent="0.3">
      <c r="M130" s="139" t="s">
        <v>426</v>
      </c>
      <c r="N130" s="139" t="s">
        <v>528</v>
      </c>
      <c r="O130" s="88" t="e">
        <f>SUMIFS(#REF!,#REF!,'Country mapping'!$A$1&amp;'Country mapping'!$M130)</f>
        <v>#REF!</v>
      </c>
      <c r="P130" s="88" t="e">
        <f>SUMIFS(#REF!,#REF!,'Country mapping'!$A$1&amp;'Country mapping'!$M130)</f>
        <v>#REF!</v>
      </c>
      <c r="Q130" s="87" t="e">
        <f>Table4[[#This Row],[01/03/2016]]-Table4[[#This Row],[01/12/2015]]</f>
        <v>#REF!</v>
      </c>
    </row>
    <row r="131" spans="13:17" x14ac:dyDescent="0.3">
      <c r="M131" s="139" t="s">
        <v>429</v>
      </c>
      <c r="N131" s="139" t="s">
        <v>741</v>
      </c>
      <c r="O131" s="88" t="e">
        <f>SUMIFS(#REF!,#REF!,'Country mapping'!$A$1&amp;'Country mapping'!$M131)</f>
        <v>#REF!</v>
      </c>
      <c r="P131" s="88" t="e">
        <f>SUMIFS(#REF!,#REF!,'Country mapping'!$A$1&amp;'Country mapping'!$M131)</f>
        <v>#REF!</v>
      </c>
      <c r="Q131" s="87" t="e">
        <f>Table4[[#This Row],[01/03/2016]]-Table4[[#This Row],[01/12/2015]]</f>
        <v>#REF!</v>
      </c>
    </row>
    <row r="132" spans="13:17" x14ac:dyDescent="0.3">
      <c r="M132" s="139" t="s">
        <v>438</v>
      </c>
      <c r="N132" s="139" t="s">
        <v>745</v>
      </c>
      <c r="O132" s="88" t="e">
        <f>SUMIFS(#REF!,#REF!,'Country mapping'!$A$1&amp;'Country mapping'!$M132)</f>
        <v>#REF!</v>
      </c>
      <c r="P132" s="88" t="e">
        <f>SUMIFS(#REF!,#REF!,'Country mapping'!$A$1&amp;'Country mapping'!$M132)</f>
        <v>#REF!</v>
      </c>
      <c r="Q132" s="87" t="e">
        <f>Table4[[#This Row],[01/03/2016]]-Table4[[#This Row],[01/12/2015]]</f>
        <v>#REF!</v>
      </c>
    </row>
    <row r="133" spans="13:17" x14ac:dyDescent="0.3">
      <c r="M133" s="139" t="s">
        <v>442</v>
      </c>
      <c r="N133" s="139" t="s">
        <v>748</v>
      </c>
      <c r="O133" s="88" t="e">
        <f>SUMIFS(#REF!,#REF!,'Country mapping'!$A$1&amp;'Country mapping'!$M133)</f>
        <v>#REF!</v>
      </c>
      <c r="P133" s="88" t="e">
        <f>SUMIFS(#REF!,#REF!,'Country mapping'!$A$1&amp;'Country mapping'!$M133)</f>
        <v>#REF!</v>
      </c>
      <c r="Q133" s="87" t="e">
        <f>Table4[[#This Row],[01/03/2016]]-Table4[[#This Row],[01/12/2015]]</f>
        <v>#REF!</v>
      </c>
    </row>
    <row r="134" spans="13:17" x14ac:dyDescent="0.3">
      <c r="M134" s="139" t="s">
        <v>439</v>
      </c>
      <c r="N134" s="139" t="s">
        <v>754</v>
      </c>
      <c r="O134" s="88" t="e">
        <f>SUMIFS(#REF!,#REF!,'Country mapping'!$A$1&amp;'Country mapping'!$M134)</f>
        <v>#REF!</v>
      </c>
      <c r="P134" s="88" t="e">
        <f>SUMIFS(#REF!,#REF!,'Country mapping'!$A$1&amp;'Country mapping'!$M134)</f>
        <v>#REF!</v>
      </c>
      <c r="Q134" s="87" t="e">
        <f>Table4[[#This Row],[01/03/2016]]-Table4[[#This Row],[01/12/2015]]</f>
        <v>#REF!</v>
      </c>
    </row>
    <row r="135" spans="13:17" x14ac:dyDescent="0.3">
      <c r="M135" s="139" t="s">
        <v>401</v>
      </c>
      <c r="N135" s="139" t="s">
        <v>768</v>
      </c>
      <c r="O135" s="88" t="e">
        <f>SUMIFS(#REF!,#REF!,'Country mapping'!$A$1&amp;'Country mapping'!$M135)</f>
        <v>#REF!</v>
      </c>
      <c r="P135" s="88" t="e">
        <f>SUMIFS(#REF!,#REF!,'Country mapping'!$A$1&amp;'Country mapping'!$M135)</f>
        <v>#REF!</v>
      </c>
      <c r="Q135" s="87" t="e">
        <f>Table4[[#This Row],[01/03/2016]]-Table4[[#This Row],[01/12/2015]]</f>
        <v>#REF!</v>
      </c>
    </row>
    <row r="136" spans="13:17" x14ac:dyDescent="0.3">
      <c r="M136" s="139" t="s">
        <v>405</v>
      </c>
      <c r="N136" s="139" t="s">
        <v>773</v>
      </c>
      <c r="O136" s="88" t="e">
        <f>SUMIFS(#REF!,#REF!,'Country mapping'!$A$1&amp;'Country mapping'!$M136)</f>
        <v>#REF!</v>
      </c>
      <c r="P136" s="88" t="e">
        <f>SUMIFS(#REF!,#REF!,'Country mapping'!$A$1&amp;'Country mapping'!$M136)</f>
        <v>#REF!</v>
      </c>
      <c r="Q136" s="87" t="e">
        <f>Table4[[#This Row],[01/03/2016]]-Table4[[#This Row],[01/12/2015]]</f>
        <v>#REF!</v>
      </c>
    </row>
    <row r="137" spans="13:17" x14ac:dyDescent="0.3">
      <c r="M137" s="139" t="s">
        <v>408</v>
      </c>
      <c r="N137" s="139" t="s">
        <v>775</v>
      </c>
      <c r="O137" s="88" t="e">
        <f>SUMIFS(#REF!,#REF!,'Country mapping'!$A$1&amp;'Country mapping'!$M137)</f>
        <v>#REF!</v>
      </c>
      <c r="P137" s="88" t="e">
        <f>SUMIFS(#REF!,#REF!,'Country mapping'!$A$1&amp;'Country mapping'!$M137)</f>
        <v>#REF!</v>
      </c>
      <c r="Q137" s="87" t="e">
        <f>Table4[[#This Row],[01/03/2016]]-Table4[[#This Row],[01/12/2015]]</f>
        <v>#REF!</v>
      </c>
    </row>
    <row r="138" spans="13:17" x14ac:dyDescent="0.3">
      <c r="M138" s="139" t="s">
        <v>415</v>
      </c>
      <c r="N138" s="139" t="s">
        <v>778</v>
      </c>
      <c r="O138" s="88" t="e">
        <f>SUMIFS(#REF!,#REF!,'Country mapping'!$A$1&amp;'Country mapping'!$M138)</f>
        <v>#REF!</v>
      </c>
      <c r="P138" s="88" t="e">
        <f>SUMIFS(#REF!,#REF!,'Country mapping'!$A$1&amp;'Country mapping'!$M138)</f>
        <v>#REF!</v>
      </c>
      <c r="Q138" s="87" t="e">
        <f>Table4[[#This Row],[01/03/2016]]-Table4[[#This Row],[01/12/2015]]</f>
        <v>#REF!</v>
      </c>
    </row>
    <row r="139" spans="13:17" x14ac:dyDescent="0.3">
      <c r="M139" s="139" t="s">
        <v>421</v>
      </c>
      <c r="N139" s="139" t="s">
        <v>785</v>
      </c>
      <c r="O139" s="88" t="e">
        <f>SUMIFS(#REF!,#REF!,'Country mapping'!$A$1&amp;'Country mapping'!$M139)</f>
        <v>#REF!</v>
      </c>
      <c r="P139" s="88" t="e">
        <f>SUMIFS(#REF!,#REF!,'Country mapping'!$A$1&amp;'Country mapping'!$M139)</f>
        <v>#REF!</v>
      </c>
      <c r="Q139" s="87" t="e">
        <f>Table4[[#This Row],[01/03/2016]]-Table4[[#This Row],[01/12/2015]]</f>
        <v>#REF!</v>
      </c>
    </row>
    <row r="140" spans="13:17" x14ac:dyDescent="0.3">
      <c r="M140" s="139" t="s">
        <v>457</v>
      </c>
      <c r="N140" s="139" t="s">
        <v>787</v>
      </c>
      <c r="O140" s="88" t="e">
        <f>SUMIFS(#REF!,#REF!,'Country mapping'!$A$1&amp;'Country mapping'!$M140)</f>
        <v>#REF!</v>
      </c>
      <c r="P140" s="88" t="e">
        <f>SUMIFS(#REF!,#REF!,'Country mapping'!$A$1&amp;'Country mapping'!$M140)</f>
        <v>#REF!</v>
      </c>
      <c r="Q140" s="87" t="e">
        <f>Table4[[#This Row],[01/03/2016]]-Table4[[#This Row],[01/12/2015]]</f>
        <v>#REF!</v>
      </c>
    </row>
    <row r="141" spans="13:17" x14ac:dyDescent="0.3">
      <c r="M141" s="139" t="s">
        <v>448</v>
      </c>
      <c r="N141" s="139" t="s">
        <v>789</v>
      </c>
      <c r="O141" s="88" t="e">
        <f>SUMIFS(#REF!,#REF!,'Country mapping'!$A$1&amp;'Country mapping'!$M141)</f>
        <v>#REF!</v>
      </c>
      <c r="P141" s="88" t="e">
        <f>SUMIFS(#REF!,#REF!,'Country mapping'!$A$1&amp;'Country mapping'!$M141)</f>
        <v>#REF!</v>
      </c>
      <c r="Q141" s="87" t="e">
        <f>Table4[[#This Row],[01/03/2016]]-Table4[[#This Row],[01/12/2015]]</f>
        <v>#REF!</v>
      </c>
    </row>
    <row r="143" spans="13:17" x14ac:dyDescent="0.3">
      <c r="M143" s="339" t="s">
        <v>479</v>
      </c>
      <c r="N143" s="340"/>
      <c r="O143" s="340"/>
      <c r="P143" s="341"/>
    </row>
    <row r="144" spans="13:17" x14ac:dyDescent="0.3">
      <c r="M144" s="99" t="s">
        <v>115</v>
      </c>
      <c r="N144" s="100"/>
      <c r="O144" s="190" t="e">
        <f>SUM(Table4[01/12/2015])</f>
        <v>#REF!</v>
      </c>
      <c r="P144" s="101" t="e">
        <f>SUM(Table4[01/03/2016])</f>
        <v>#REF!</v>
      </c>
    </row>
    <row r="145" spans="13:16" x14ac:dyDescent="0.3">
      <c r="M145" s="102" t="s">
        <v>97</v>
      </c>
      <c r="N145" s="103"/>
      <c r="O145" s="107" t="e">
        <f>SUMIFS(#REF!,#REF!,'Country mapping'!$A$1&amp;'Country mapping'!$M145)</f>
        <v>#REF!</v>
      </c>
      <c r="P145" s="108" t="e">
        <f>SUMIFS(#REF!,#REF!,'Country mapping'!$A$1&amp;'Country mapping'!$M145)</f>
        <v>#REF!</v>
      </c>
    </row>
    <row r="146" spans="13:16" x14ac:dyDescent="0.3">
      <c r="M146" s="109" t="s">
        <v>480</v>
      </c>
      <c r="N146" s="110"/>
      <c r="O146" s="110" t="e">
        <f>O145-O144</f>
        <v>#REF!</v>
      </c>
      <c r="P146" s="111" t="e">
        <f>P145-P144</f>
        <v>#REF!</v>
      </c>
    </row>
  </sheetData>
  <mergeCells count="2">
    <mergeCell ref="M143:P143"/>
    <mergeCell ref="G41:J41"/>
  </mergeCells>
  <pageMargins left="0.7" right="0.7" top="0.75" bottom="0.75" header="0.3" footer="0.3"/>
  <tableParts count="3">
    <tablePart r:id="rId1"/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filterMode="1"/>
  <dimension ref="A1:T374"/>
  <sheetViews>
    <sheetView workbookViewId="0">
      <selection activeCell="B29" sqref="B29"/>
    </sheetView>
  </sheetViews>
  <sheetFormatPr defaultRowHeight="12" x14ac:dyDescent="0.2"/>
  <sheetData>
    <row r="1" spans="1:18" ht="17.399999999999999" x14ac:dyDescent="0.25">
      <c r="A1" s="143"/>
      <c r="B1" s="145" t="s">
        <v>388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</row>
    <row r="2" spans="1:18" ht="15.6" x14ac:dyDescent="0.3">
      <c r="A2" s="342" t="s">
        <v>531</v>
      </c>
      <c r="B2" s="342"/>
      <c r="C2" s="148"/>
      <c r="D2" s="148"/>
      <c r="E2" s="143"/>
      <c r="F2" s="146"/>
      <c r="G2" s="144"/>
      <c r="H2" s="146"/>
      <c r="I2" s="144"/>
      <c r="J2" s="146"/>
      <c r="K2" s="147"/>
      <c r="L2" s="146"/>
      <c r="M2" s="147"/>
      <c r="N2" s="146"/>
      <c r="O2" s="149" t="s">
        <v>532</v>
      </c>
      <c r="P2" s="146"/>
      <c r="Q2" s="146"/>
      <c r="R2" s="146"/>
    </row>
    <row r="3" spans="1:18" ht="15.6" x14ac:dyDescent="0.3">
      <c r="A3" s="343" t="s">
        <v>533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150"/>
      <c r="N3" s="150"/>
      <c r="O3" s="146"/>
      <c r="P3" s="146"/>
      <c r="Q3" s="146"/>
      <c r="R3" s="146"/>
    </row>
    <row r="4" spans="1:18" ht="15.6" x14ac:dyDescent="0.3">
      <c r="A4" s="151" t="s">
        <v>345</v>
      </c>
      <c r="B4" s="152"/>
      <c r="C4" s="153" t="s">
        <v>123</v>
      </c>
      <c r="D4" s="153"/>
      <c r="E4" s="153"/>
      <c r="F4" s="154"/>
      <c r="G4" s="155"/>
      <c r="H4" s="152"/>
      <c r="I4" s="156"/>
      <c r="J4" s="152"/>
      <c r="K4" s="157"/>
      <c r="L4" s="152"/>
      <c r="M4" s="157"/>
      <c r="N4" s="152"/>
      <c r="O4" s="158"/>
      <c r="P4" s="141"/>
      <c r="Q4" s="141"/>
      <c r="R4" s="141"/>
    </row>
    <row r="5" spans="1:18" ht="13.2" x14ac:dyDescent="0.25">
      <c r="A5" s="142"/>
      <c r="B5" s="159"/>
      <c r="C5" s="159"/>
      <c r="D5" s="159"/>
      <c r="E5" s="143"/>
      <c r="F5" s="160"/>
      <c r="G5" s="161"/>
      <c r="H5" s="162"/>
      <c r="I5" s="161"/>
      <c r="J5" s="163"/>
      <c r="K5" s="143"/>
      <c r="L5" s="163"/>
      <c r="M5" s="143"/>
      <c r="N5" s="163"/>
      <c r="O5" s="159"/>
      <c r="P5" s="141"/>
      <c r="Q5" s="141"/>
      <c r="R5" s="141"/>
    </row>
    <row r="6" spans="1:18" ht="13.2" x14ac:dyDescent="0.25">
      <c r="A6" s="161" t="s">
        <v>534</v>
      </c>
      <c r="B6" s="159"/>
      <c r="C6" s="159"/>
      <c r="D6" s="159"/>
      <c r="E6" s="143"/>
      <c r="F6" s="141"/>
      <c r="G6" s="144"/>
      <c r="H6" s="162"/>
      <c r="I6" s="161"/>
      <c r="J6" s="163"/>
      <c r="K6" s="143"/>
      <c r="L6" s="163"/>
      <c r="M6" s="143"/>
      <c r="N6" s="163"/>
      <c r="O6" s="159"/>
      <c r="P6" s="141"/>
      <c r="Q6" s="141"/>
      <c r="R6" s="141"/>
    </row>
    <row r="7" spans="1:18" ht="13.2" x14ac:dyDescent="0.25">
      <c r="A7" s="142"/>
      <c r="B7" s="159"/>
      <c r="C7" s="159"/>
      <c r="D7" s="159"/>
      <c r="E7" s="143"/>
      <c r="F7" s="164" t="s">
        <v>804</v>
      </c>
      <c r="G7" s="164"/>
      <c r="H7" s="164"/>
      <c r="I7" s="164"/>
      <c r="J7" s="164" t="s">
        <v>805</v>
      </c>
      <c r="K7" s="164"/>
      <c r="L7" s="164"/>
      <c r="M7" s="164"/>
      <c r="N7" s="164"/>
      <c r="O7" s="164"/>
      <c r="P7" s="141"/>
      <c r="Q7" s="141"/>
      <c r="R7" s="141"/>
    </row>
    <row r="8" spans="1:18" x14ac:dyDescent="0.2">
      <c r="A8" s="142"/>
      <c r="B8" s="161" t="s">
        <v>363</v>
      </c>
      <c r="C8" s="159"/>
      <c r="D8" s="142"/>
      <c r="E8" s="143"/>
      <c r="F8" s="164" t="s">
        <v>535</v>
      </c>
      <c r="G8" s="143"/>
      <c r="H8" s="164" t="s">
        <v>536</v>
      </c>
      <c r="I8" s="143"/>
      <c r="J8" s="164" t="s">
        <v>537</v>
      </c>
      <c r="K8" s="143"/>
      <c r="L8" s="164" t="s">
        <v>538</v>
      </c>
      <c r="M8" s="143"/>
      <c r="N8" s="164" t="s">
        <v>535</v>
      </c>
      <c r="O8" s="143"/>
      <c r="P8" s="142"/>
      <c r="Q8" s="142"/>
      <c r="R8" s="142"/>
    </row>
    <row r="9" spans="1:18" x14ac:dyDescent="0.2">
      <c r="A9" s="159"/>
      <c r="B9" s="161" t="s">
        <v>120</v>
      </c>
      <c r="C9" s="159"/>
      <c r="D9" s="165" t="s">
        <v>135</v>
      </c>
      <c r="E9" s="161"/>
      <c r="F9" s="142"/>
      <c r="G9" s="144"/>
      <c r="H9" s="142"/>
      <c r="I9" s="144"/>
      <c r="J9" s="142"/>
      <c r="K9" s="144"/>
      <c r="L9" s="142"/>
      <c r="M9" s="144"/>
      <c r="N9" s="142"/>
      <c r="O9" s="166"/>
      <c r="P9" s="142"/>
      <c r="Q9" s="142"/>
      <c r="R9" s="167"/>
    </row>
    <row r="10" spans="1:18" x14ac:dyDescent="0.2">
      <c r="A10" s="159"/>
      <c r="B10" s="143" t="s">
        <v>203</v>
      </c>
      <c r="C10" s="159"/>
      <c r="D10" s="168" t="s">
        <v>539</v>
      </c>
      <c r="E10" s="161"/>
      <c r="F10" s="169">
        <v>287</v>
      </c>
      <c r="G10" s="143"/>
      <c r="H10" s="169">
        <v>238</v>
      </c>
      <c r="I10" s="143"/>
      <c r="J10" s="169">
        <v>281</v>
      </c>
      <c r="K10" s="143"/>
      <c r="L10" s="169">
        <v>196</v>
      </c>
      <c r="M10" s="143"/>
      <c r="N10" s="169">
        <v>158</v>
      </c>
      <c r="O10" s="143" t="e">
        <f>MATCH(RIGHT(D10,2),#REF!,0)</f>
        <v>#REF!</v>
      </c>
      <c r="P10" s="142"/>
      <c r="Q10" s="142"/>
      <c r="R10" s="142"/>
    </row>
    <row r="11" spans="1:18" x14ac:dyDescent="0.2">
      <c r="A11" s="159"/>
      <c r="B11" s="143" t="s">
        <v>209</v>
      </c>
      <c r="C11" s="159"/>
      <c r="D11" s="168" t="s">
        <v>540</v>
      </c>
      <c r="E11" s="161"/>
      <c r="F11" s="169">
        <v>12651</v>
      </c>
      <c r="G11" s="143"/>
      <c r="H11" s="169">
        <v>11425</v>
      </c>
      <c r="I11" s="143"/>
      <c r="J11" s="169">
        <v>11505</v>
      </c>
      <c r="K11" s="143"/>
      <c r="L11" s="169">
        <v>10518</v>
      </c>
      <c r="M11" s="143"/>
      <c r="N11" s="169">
        <v>9605</v>
      </c>
      <c r="O11" s="143" t="e">
        <f>MATCH(RIGHT(D11,2),#REF!,0)</f>
        <v>#REF!</v>
      </c>
      <c r="P11" s="142"/>
      <c r="Q11" s="142"/>
      <c r="R11" s="142"/>
    </row>
    <row r="12" spans="1:18" x14ac:dyDescent="0.2">
      <c r="A12" s="159"/>
      <c r="B12" s="143" t="s">
        <v>541</v>
      </c>
      <c r="C12" s="159"/>
      <c r="D12" s="168" t="s">
        <v>542</v>
      </c>
      <c r="E12" s="161"/>
      <c r="F12" s="169">
        <v>65315</v>
      </c>
      <c r="G12" s="143"/>
      <c r="H12" s="169">
        <v>65856</v>
      </c>
      <c r="I12" s="143"/>
      <c r="J12" s="169">
        <v>71284</v>
      </c>
      <c r="K12" s="143"/>
      <c r="L12" s="169">
        <v>62799</v>
      </c>
      <c r="M12" s="143"/>
      <c r="N12" s="169">
        <v>67394</v>
      </c>
      <c r="O12" s="143" t="e">
        <f>MATCH(RIGHT(D12,2),#REF!,0)</f>
        <v>#REF!</v>
      </c>
      <c r="P12" s="142"/>
      <c r="Q12" s="142"/>
      <c r="R12" s="142"/>
    </row>
    <row r="13" spans="1:18" x14ac:dyDescent="0.2">
      <c r="A13" s="159"/>
      <c r="B13" s="159" t="s">
        <v>220</v>
      </c>
      <c r="C13" s="159"/>
      <c r="D13" s="168" t="s">
        <v>543</v>
      </c>
      <c r="E13" s="161"/>
      <c r="F13" s="169">
        <v>7858</v>
      </c>
      <c r="G13" s="143"/>
      <c r="H13" s="169">
        <v>9243</v>
      </c>
      <c r="I13" s="143"/>
      <c r="J13" s="169">
        <v>7785</v>
      </c>
      <c r="K13" s="143"/>
      <c r="L13" s="169">
        <v>7885</v>
      </c>
      <c r="M13" s="143"/>
      <c r="N13" s="169">
        <v>7790</v>
      </c>
      <c r="O13" s="143" t="e">
        <f>MATCH(RIGHT(D13,2),#REF!,0)</f>
        <v>#REF!</v>
      </c>
      <c r="P13" s="142"/>
      <c r="Q13" s="142"/>
      <c r="R13" s="142"/>
    </row>
    <row r="14" spans="1:18" x14ac:dyDescent="0.2">
      <c r="A14" s="159"/>
      <c r="B14" s="143" t="s">
        <v>222</v>
      </c>
      <c r="C14" s="159"/>
      <c r="D14" s="168" t="s">
        <v>544</v>
      </c>
      <c r="E14" s="161"/>
      <c r="F14" s="169">
        <v>17991</v>
      </c>
      <c r="G14" s="143"/>
      <c r="H14" s="169">
        <v>17759</v>
      </c>
      <c r="I14" s="143"/>
      <c r="J14" s="169">
        <v>20815</v>
      </c>
      <c r="K14" s="143"/>
      <c r="L14" s="169">
        <v>17186</v>
      </c>
      <c r="M14" s="143"/>
      <c r="N14" s="169">
        <v>16698</v>
      </c>
      <c r="O14" s="143" t="e">
        <f>MATCH(RIGHT(D14,2),#REF!,0)</f>
        <v>#REF!</v>
      </c>
      <c r="P14" s="142"/>
      <c r="Q14" s="142"/>
      <c r="R14" s="142"/>
    </row>
    <row r="15" spans="1:18" x14ac:dyDescent="0.2">
      <c r="A15" s="159"/>
      <c r="B15" s="159" t="s">
        <v>226</v>
      </c>
      <c r="C15" s="159"/>
      <c r="D15" s="168" t="s">
        <v>545</v>
      </c>
      <c r="E15" s="161"/>
      <c r="F15" s="169">
        <v>96</v>
      </c>
      <c r="G15" s="143"/>
      <c r="H15" s="169">
        <v>131</v>
      </c>
      <c r="I15" s="143"/>
      <c r="J15" s="169">
        <v>120</v>
      </c>
      <c r="K15" s="143"/>
      <c r="L15" s="169">
        <v>97</v>
      </c>
      <c r="M15" s="143"/>
      <c r="N15" s="169">
        <v>98</v>
      </c>
      <c r="O15" s="143" t="e">
        <f>MATCH(RIGHT(D15,2),#REF!,0)</f>
        <v>#REF!</v>
      </c>
      <c r="P15" s="142"/>
      <c r="Q15" s="142"/>
      <c r="R15" s="142"/>
    </row>
    <row r="16" spans="1:18" x14ac:dyDescent="0.2">
      <c r="A16" s="159"/>
      <c r="B16" s="143" t="s">
        <v>546</v>
      </c>
      <c r="C16" s="159"/>
      <c r="D16" s="168" t="s">
        <v>547</v>
      </c>
      <c r="E16" s="161"/>
      <c r="F16" s="169">
        <v>11887</v>
      </c>
      <c r="G16" s="143"/>
      <c r="H16" s="169">
        <v>9657</v>
      </c>
      <c r="I16" s="143"/>
      <c r="J16" s="169">
        <v>10372</v>
      </c>
      <c r="K16" s="143"/>
      <c r="L16" s="169">
        <v>11775</v>
      </c>
      <c r="M16" s="143"/>
      <c r="N16" s="169">
        <v>12464</v>
      </c>
      <c r="O16" s="143" t="e">
        <f>MATCH(RIGHT(D16,2),#REF!,0)</f>
        <v>#REF!</v>
      </c>
      <c r="P16" s="142"/>
      <c r="Q16" s="142"/>
      <c r="R16" s="142"/>
    </row>
    <row r="17" spans="1:15" x14ac:dyDescent="0.2">
      <c r="A17" s="159"/>
      <c r="B17" s="143" t="s">
        <v>252</v>
      </c>
      <c r="C17" s="159"/>
      <c r="D17" s="168" t="s">
        <v>548</v>
      </c>
      <c r="E17" s="161"/>
      <c r="F17" s="169">
        <v>247511</v>
      </c>
      <c r="G17" s="143"/>
      <c r="H17" s="169">
        <v>235936</v>
      </c>
      <c r="I17" s="143"/>
      <c r="J17" s="169">
        <v>249791</v>
      </c>
      <c r="K17" s="143"/>
      <c r="L17" s="169">
        <v>252416</v>
      </c>
      <c r="M17" s="143"/>
      <c r="N17" s="169">
        <v>252019</v>
      </c>
      <c r="O17" s="143" t="e">
        <f>MATCH(RIGHT(D17,2),#REF!,0)</f>
        <v>#REF!</v>
      </c>
    </row>
    <row r="18" spans="1:15" x14ac:dyDescent="0.2">
      <c r="A18" s="159"/>
      <c r="B18" s="143" t="s">
        <v>244</v>
      </c>
      <c r="C18" s="159"/>
      <c r="D18" s="168" t="s">
        <v>549</v>
      </c>
      <c r="E18" s="161"/>
      <c r="F18" s="169">
        <v>382828</v>
      </c>
      <c r="G18" s="143"/>
      <c r="H18" s="169">
        <v>364718</v>
      </c>
      <c r="I18" s="143"/>
      <c r="J18" s="169">
        <v>354030</v>
      </c>
      <c r="K18" s="143"/>
      <c r="L18" s="169">
        <v>333223</v>
      </c>
      <c r="M18" s="143"/>
      <c r="N18" s="169">
        <v>315402</v>
      </c>
      <c r="O18" s="143" t="e">
        <f>MATCH(RIGHT(D18,2),#REF!,0)</f>
        <v>#REF!</v>
      </c>
    </row>
    <row r="19" spans="1:15" x14ac:dyDescent="0.2">
      <c r="A19" s="159"/>
      <c r="B19" s="143" t="s">
        <v>11</v>
      </c>
      <c r="C19" s="159"/>
      <c r="D19" s="168" t="s">
        <v>550</v>
      </c>
      <c r="E19" s="161"/>
      <c r="F19" s="169">
        <v>24582</v>
      </c>
      <c r="G19" s="143"/>
      <c r="H19" s="169">
        <v>26073</v>
      </c>
      <c r="I19" s="143"/>
      <c r="J19" s="169">
        <v>25111</v>
      </c>
      <c r="K19" s="143"/>
      <c r="L19" s="169">
        <v>24268</v>
      </c>
      <c r="M19" s="143"/>
      <c r="N19" s="169">
        <v>25114</v>
      </c>
      <c r="O19" s="143" t="e">
        <f>MATCH(RIGHT(D19,2),#REF!,0)</f>
        <v>#REF!</v>
      </c>
    </row>
    <row r="20" spans="1:15" x14ac:dyDescent="0.2">
      <c r="A20" s="159"/>
      <c r="B20" s="143" t="s">
        <v>530</v>
      </c>
      <c r="C20" s="159"/>
      <c r="D20" s="168" t="s">
        <v>551</v>
      </c>
      <c r="E20" s="161"/>
      <c r="F20" s="169"/>
      <c r="G20" s="143"/>
      <c r="H20" s="169"/>
      <c r="I20" s="143"/>
      <c r="J20" s="169"/>
      <c r="K20" s="143"/>
      <c r="L20" s="169" t="s">
        <v>552</v>
      </c>
      <c r="M20" s="143"/>
      <c r="N20" s="169">
        <v>9</v>
      </c>
      <c r="O20" s="143" t="e">
        <f>MATCH(RIGHT(D20,2),#REF!,0)</f>
        <v>#REF!</v>
      </c>
    </row>
    <row r="21" spans="1:15" x14ac:dyDescent="0.2">
      <c r="A21" s="159"/>
      <c r="B21" s="143" t="s">
        <v>20</v>
      </c>
      <c r="C21" s="159"/>
      <c r="D21" s="168" t="s">
        <v>553</v>
      </c>
      <c r="E21" s="161"/>
      <c r="F21" s="169">
        <v>4835</v>
      </c>
      <c r="G21" s="143"/>
      <c r="H21" s="169">
        <v>4383</v>
      </c>
      <c r="I21" s="143"/>
      <c r="J21" s="169">
        <v>3904</v>
      </c>
      <c r="K21" s="143"/>
      <c r="L21" s="169">
        <v>4189</v>
      </c>
      <c r="M21" s="143"/>
      <c r="N21" s="169">
        <v>5050</v>
      </c>
      <c r="O21" s="143" t="e">
        <f>MATCH(RIGHT(D21,2),#REF!,0)</f>
        <v>#REF!</v>
      </c>
    </row>
    <row r="22" spans="1:15" x14ac:dyDescent="0.2">
      <c r="A22" s="159"/>
      <c r="B22" s="143" t="s">
        <v>554</v>
      </c>
      <c r="C22" s="159"/>
      <c r="D22" s="168" t="s">
        <v>555</v>
      </c>
      <c r="E22" s="161"/>
      <c r="F22" s="169">
        <v>228904</v>
      </c>
      <c r="G22" s="143"/>
      <c r="H22" s="169">
        <v>226643</v>
      </c>
      <c r="I22" s="143"/>
      <c r="J22" s="169">
        <v>214789</v>
      </c>
      <c r="K22" s="143"/>
      <c r="L22" s="169">
        <v>221513</v>
      </c>
      <c r="M22" s="143"/>
      <c r="N22" s="169">
        <v>197943</v>
      </c>
      <c r="O22" s="143" t="e">
        <f>MATCH(RIGHT(D22,2),#REF!,0)</f>
        <v>#REF!</v>
      </c>
    </row>
    <row r="23" spans="1:15" x14ac:dyDescent="0.2">
      <c r="A23" s="159"/>
      <c r="B23" s="143" t="s">
        <v>256</v>
      </c>
      <c r="C23" s="159"/>
      <c r="D23" s="168" t="s">
        <v>556</v>
      </c>
      <c r="E23" s="161"/>
      <c r="F23" s="169">
        <v>104011</v>
      </c>
      <c r="G23" s="143"/>
      <c r="H23" s="169">
        <v>95001</v>
      </c>
      <c r="I23" s="143"/>
      <c r="J23" s="169">
        <v>91313</v>
      </c>
      <c r="K23" s="143"/>
      <c r="L23" s="169">
        <v>86510</v>
      </c>
      <c r="M23" s="143"/>
      <c r="N23" s="169">
        <v>78391</v>
      </c>
      <c r="O23" s="143" t="e">
        <f>MATCH(RIGHT(D23,2),#REF!,0)</f>
        <v>#REF!</v>
      </c>
    </row>
    <row r="24" spans="1:15" x14ac:dyDescent="0.2">
      <c r="A24" s="159"/>
      <c r="B24" s="159" t="s">
        <v>235</v>
      </c>
      <c r="C24" s="159"/>
      <c r="D24" s="168" t="s">
        <v>557</v>
      </c>
      <c r="E24" s="161"/>
      <c r="F24" s="169">
        <v>1056</v>
      </c>
      <c r="G24" s="143"/>
      <c r="H24" s="169">
        <v>836</v>
      </c>
      <c r="I24" s="143"/>
      <c r="J24" s="169">
        <v>412</v>
      </c>
      <c r="K24" s="143"/>
      <c r="L24" s="169">
        <v>344</v>
      </c>
      <c r="M24" s="143"/>
      <c r="N24" s="169">
        <v>492</v>
      </c>
      <c r="O24" s="143" t="e">
        <f>MATCH(RIGHT(D24,2),#REF!,0)</f>
        <v>#REF!</v>
      </c>
    </row>
    <row r="25" spans="1:15" x14ac:dyDescent="0.2">
      <c r="A25" s="159"/>
      <c r="B25" s="143" t="s">
        <v>264</v>
      </c>
      <c r="C25" s="159"/>
      <c r="D25" s="168" t="s">
        <v>558</v>
      </c>
      <c r="E25" s="161"/>
      <c r="F25" s="169">
        <v>1934</v>
      </c>
      <c r="G25" s="143"/>
      <c r="H25" s="169">
        <v>1848</v>
      </c>
      <c r="I25" s="143"/>
      <c r="J25" s="169">
        <v>2110</v>
      </c>
      <c r="K25" s="143"/>
      <c r="L25" s="169">
        <v>2162</v>
      </c>
      <c r="M25" s="143"/>
      <c r="N25" s="169">
        <v>1896</v>
      </c>
      <c r="O25" s="143" t="e">
        <f>MATCH(RIGHT(D25,2),#REF!,0)</f>
        <v>#REF!</v>
      </c>
    </row>
    <row r="26" spans="1:15" x14ac:dyDescent="0.2">
      <c r="A26" s="159"/>
      <c r="B26" s="159" t="s">
        <v>233</v>
      </c>
      <c r="C26" s="159"/>
      <c r="D26" s="168" t="s">
        <v>559</v>
      </c>
      <c r="E26" s="161"/>
      <c r="F26" s="169">
        <v>201</v>
      </c>
      <c r="G26" s="143"/>
      <c r="H26" s="169">
        <v>276</v>
      </c>
      <c r="I26" s="143"/>
      <c r="J26" s="169">
        <v>51</v>
      </c>
      <c r="K26" s="143"/>
      <c r="L26" s="169">
        <v>125</v>
      </c>
      <c r="M26" s="143"/>
      <c r="N26" s="169">
        <v>110</v>
      </c>
      <c r="O26" s="143" t="e">
        <f>MATCH(RIGHT(D26,2),#REF!,0)</f>
        <v>#REF!</v>
      </c>
    </row>
    <row r="27" spans="1:15" x14ac:dyDescent="0.2">
      <c r="A27" s="159"/>
      <c r="B27" s="143" t="s">
        <v>560</v>
      </c>
      <c r="C27" s="159"/>
      <c r="D27" s="168" t="s">
        <v>561</v>
      </c>
      <c r="E27" s="161"/>
      <c r="F27" s="169">
        <v>124941</v>
      </c>
      <c r="G27" s="143"/>
      <c r="H27" s="169">
        <v>121020</v>
      </c>
      <c r="I27" s="143"/>
      <c r="J27" s="169">
        <v>116690</v>
      </c>
      <c r="K27" s="143"/>
      <c r="L27" s="169">
        <v>115691</v>
      </c>
      <c r="M27" s="143"/>
      <c r="N27" s="169">
        <v>118257</v>
      </c>
      <c r="O27" s="143" t="e">
        <f>MATCH(RIGHT(D27,2),#REF!,0)</f>
        <v>#REF!</v>
      </c>
    </row>
    <row r="28" spans="1:15" x14ac:dyDescent="0.2">
      <c r="A28" s="159"/>
      <c r="B28" s="159" t="s">
        <v>240</v>
      </c>
      <c r="C28" s="159"/>
      <c r="D28" s="168" t="s">
        <v>562</v>
      </c>
      <c r="E28" s="161"/>
      <c r="F28" s="169">
        <v>1962</v>
      </c>
      <c r="G28" s="143"/>
      <c r="H28" s="169">
        <v>2247</v>
      </c>
      <c r="I28" s="143"/>
      <c r="J28" s="169">
        <v>2673</v>
      </c>
      <c r="K28" s="143"/>
      <c r="L28" s="169">
        <v>1998</v>
      </c>
      <c r="M28" s="143"/>
      <c r="N28" s="169">
        <v>1845</v>
      </c>
      <c r="O28" s="143" t="e">
        <f>MATCH(RIGHT(D28,2),#REF!,0)</f>
        <v>#REF!</v>
      </c>
    </row>
    <row r="29" spans="1:15" x14ac:dyDescent="0.2">
      <c r="A29" s="159"/>
      <c r="B29" s="143" t="s">
        <v>258</v>
      </c>
      <c r="C29" s="159"/>
      <c r="D29" s="168" t="s">
        <v>563</v>
      </c>
      <c r="E29" s="161"/>
      <c r="F29" s="169">
        <v>212890</v>
      </c>
      <c r="G29" s="143"/>
      <c r="H29" s="169">
        <v>218042</v>
      </c>
      <c r="I29" s="143"/>
      <c r="J29" s="169">
        <v>212636</v>
      </c>
      <c r="K29" s="143"/>
      <c r="L29" s="169">
        <v>210205</v>
      </c>
      <c r="M29" s="143"/>
      <c r="N29" s="169">
        <v>218246</v>
      </c>
      <c r="O29" s="143" t="e">
        <f>MATCH(RIGHT(D29,2),#REF!,0)</f>
        <v>#REF!</v>
      </c>
    </row>
    <row r="30" spans="1:15" x14ac:dyDescent="0.2">
      <c r="A30" s="159"/>
      <c r="B30" s="143" t="s">
        <v>50</v>
      </c>
      <c r="C30" s="159"/>
      <c r="D30" s="168" t="s">
        <v>564</v>
      </c>
      <c r="E30" s="161"/>
      <c r="F30" s="169">
        <v>16798</v>
      </c>
      <c r="G30" s="143"/>
      <c r="H30" s="169">
        <v>24724</v>
      </c>
      <c r="I30" s="143"/>
      <c r="J30" s="169">
        <v>19234</v>
      </c>
      <c r="K30" s="143"/>
      <c r="L30" s="169">
        <v>28348</v>
      </c>
      <c r="M30" s="143"/>
      <c r="N30" s="169">
        <v>27212</v>
      </c>
      <c r="O30" s="143" t="e">
        <f>MATCH(RIGHT(D30,2),#REF!,0)</f>
        <v>#REF!</v>
      </c>
    </row>
    <row r="31" spans="1:15" x14ac:dyDescent="0.2">
      <c r="A31" s="159"/>
      <c r="B31" s="143" t="s">
        <v>33</v>
      </c>
      <c r="C31" s="159"/>
      <c r="D31" s="168" t="s">
        <v>565</v>
      </c>
      <c r="E31" s="161"/>
      <c r="F31" s="169">
        <v>20030</v>
      </c>
      <c r="G31" s="143"/>
      <c r="H31" s="169">
        <v>19559</v>
      </c>
      <c r="I31" s="143"/>
      <c r="J31" s="169">
        <v>15764</v>
      </c>
      <c r="K31" s="143"/>
      <c r="L31" s="169">
        <v>16684</v>
      </c>
      <c r="M31" s="143"/>
      <c r="N31" s="169">
        <v>11285</v>
      </c>
      <c r="O31" s="143" t="e">
        <f>MATCH(RIGHT(D31,2),#REF!,0)</f>
        <v>#REF!</v>
      </c>
    </row>
    <row r="32" spans="1:15" x14ac:dyDescent="0.2">
      <c r="A32" s="159"/>
      <c r="B32" s="159" t="s">
        <v>43</v>
      </c>
      <c r="C32" s="159"/>
      <c r="D32" s="168" t="s">
        <v>566</v>
      </c>
      <c r="E32" s="161"/>
      <c r="F32" s="169">
        <v>1413</v>
      </c>
      <c r="G32" s="143"/>
      <c r="H32" s="169">
        <v>727</v>
      </c>
      <c r="I32" s="143"/>
      <c r="J32" s="169">
        <v>945</v>
      </c>
      <c r="K32" s="143"/>
      <c r="L32" s="169">
        <v>976</v>
      </c>
      <c r="M32" s="143"/>
      <c r="N32" s="169">
        <v>1298</v>
      </c>
      <c r="O32" s="143" t="e">
        <f>MATCH(RIGHT(D32,2),#REF!,0)</f>
        <v>#REF!</v>
      </c>
    </row>
    <row r="33" spans="1:20" x14ac:dyDescent="0.2">
      <c r="A33" s="159"/>
      <c r="B33" s="159" t="s">
        <v>42</v>
      </c>
      <c r="C33" s="159"/>
      <c r="D33" s="168" t="s">
        <v>567</v>
      </c>
      <c r="E33" s="161"/>
      <c r="F33" s="169">
        <v>825</v>
      </c>
      <c r="G33" s="143"/>
      <c r="H33" s="169">
        <v>416</v>
      </c>
      <c r="I33" s="143"/>
      <c r="J33" s="169">
        <v>350</v>
      </c>
      <c r="K33" s="143"/>
      <c r="L33" s="169">
        <v>231</v>
      </c>
      <c r="M33" s="143"/>
      <c r="N33" s="169">
        <v>1300</v>
      </c>
      <c r="O33" s="143" t="e">
        <f>MATCH(RIGHT(D33,2),#REF!,0)</f>
        <v>#REF!</v>
      </c>
      <c r="P33" s="142"/>
      <c r="Q33" s="142"/>
      <c r="R33" s="142"/>
      <c r="S33" s="142"/>
      <c r="T33" s="142"/>
    </row>
    <row r="34" spans="1:20" x14ac:dyDescent="0.2">
      <c r="A34" s="159"/>
      <c r="B34" s="143" t="s">
        <v>246</v>
      </c>
      <c r="C34" s="159"/>
      <c r="D34" s="168" t="s">
        <v>568</v>
      </c>
      <c r="E34" s="161"/>
      <c r="F34" s="169">
        <v>72738</v>
      </c>
      <c r="G34" s="143"/>
      <c r="H34" s="169">
        <v>43844</v>
      </c>
      <c r="I34" s="143"/>
      <c r="J34" s="169">
        <v>41117</v>
      </c>
      <c r="K34" s="143"/>
      <c r="L34" s="169">
        <v>37717</v>
      </c>
      <c r="M34" s="143"/>
      <c r="N34" s="169">
        <v>34981</v>
      </c>
      <c r="O34" s="143" t="e">
        <f>MATCH(RIGHT(D34,2),#REF!,0)</f>
        <v>#REF!</v>
      </c>
      <c r="P34" s="142"/>
      <c r="Q34" s="142"/>
      <c r="R34" s="142"/>
      <c r="S34" s="142"/>
      <c r="T34" s="142"/>
    </row>
    <row r="35" spans="1:20" x14ac:dyDescent="0.2">
      <c r="A35" s="159"/>
      <c r="B35" s="143" t="s">
        <v>41</v>
      </c>
      <c r="C35" s="159"/>
      <c r="D35" s="168" t="s">
        <v>569</v>
      </c>
      <c r="E35" s="161"/>
      <c r="F35" s="169">
        <v>28050</v>
      </c>
      <c r="G35" s="143"/>
      <c r="H35" s="169">
        <v>28113</v>
      </c>
      <c r="I35" s="143"/>
      <c r="J35" s="169">
        <v>24915</v>
      </c>
      <c r="K35" s="143"/>
      <c r="L35" s="169">
        <v>23759</v>
      </c>
      <c r="M35" s="143"/>
      <c r="N35" s="169">
        <v>23525</v>
      </c>
      <c r="O35" s="143" t="e">
        <f>MATCH(RIGHT(D35,2),#REF!,0)</f>
        <v>#REF!</v>
      </c>
      <c r="P35" s="142"/>
      <c r="Q35" s="142"/>
      <c r="R35" s="142"/>
      <c r="S35" s="142"/>
      <c r="T35" s="142"/>
    </row>
    <row r="36" spans="1:20" x14ac:dyDescent="0.2">
      <c r="A36" s="159"/>
      <c r="B36" s="143" t="s">
        <v>570</v>
      </c>
      <c r="C36" s="159"/>
      <c r="D36" s="168" t="s">
        <v>571</v>
      </c>
      <c r="E36" s="161"/>
      <c r="F36" s="169">
        <v>244422</v>
      </c>
      <c r="G36" s="143"/>
      <c r="H36" s="169">
        <v>238222</v>
      </c>
      <c r="I36" s="143"/>
      <c r="J36" s="169">
        <v>215711</v>
      </c>
      <c r="K36" s="143"/>
      <c r="L36" s="169">
        <v>217896</v>
      </c>
      <c r="M36" s="143"/>
      <c r="N36" s="169">
        <v>211783</v>
      </c>
      <c r="O36" s="143" t="e">
        <f>MATCH(RIGHT(D36,2),#REF!,0)</f>
        <v>#REF!</v>
      </c>
      <c r="P36" s="142"/>
      <c r="Q36" s="142"/>
      <c r="R36" s="142"/>
      <c r="S36" s="142"/>
      <c r="T36" s="142"/>
    </row>
    <row r="37" spans="1:20" x14ac:dyDescent="0.2">
      <c r="A37" s="159"/>
      <c r="B37" s="143" t="s">
        <v>66</v>
      </c>
      <c r="C37" s="159"/>
      <c r="D37" s="168" t="s">
        <v>572</v>
      </c>
      <c r="E37" s="161"/>
      <c r="F37" s="169">
        <v>14</v>
      </c>
      <c r="G37" s="143"/>
      <c r="H37" s="169">
        <v>21</v>
      </c>
      <c r="I37" s="143"/>
      <c r="J37" s="169">
        <v>35</v>
      </c>
      <c r="K37" s="143"/>
      <c r="L37" s="169">
        <v>38</v>
      </c>
      <c r="M37" s="143"/>
      <c r="N37" s="169">
        <v>17</v>
      </c>
      <c r="O37" s="143" t="e">
        <f>MATCH(RIGHT(D37,2),#REF!,0)</f>
        <v>#REF!</v>
      </c>
      <c r="P37" s="142"/>
      <c r="Q37" s="142"/>
      <c r="R37" s="142"/>
      <c r="S37" s="142"/>
      <c r="T37" s="142"/>
    </row>
    <row r="38" spans="1:20" x14ac:dyDescent="0.2">
      <c r="A38" s="160"/>
      <c r="B38" s="143" t="s">
        <v>116</v>
      </c>
      <c r="C38" s="160"/>
      <c r="D38" s="168" t="s">
        <v>573</v>
      </c>
      <c r="E38" s="161"/>
      <c r="F38" s="169">
        <v>11</v>
      </c>
      <c r="G38" s="143"/>
      <c r="H38" s="169">
        <v>8</v>
      </c>
      <c r="I38" s="143"/>
      <c r="J38" s="169">
        <v>8</v>
      </c>
      <c r="K38" s="143"/>
      <c r="L38" s="169">
        <v>8</v>
      </c>
      <c r="M38" s="143"/>
      <c r="N38" s="169">
        <v>5</v>
      </c>
      <c r="O38" s="143"/>
      <c r="P38" s="170"/>
      <c r="Q38" s="170"/>
      <c r="R38" s="170"/>
      <c r="S38" s="170"/>
      <c r="T38" s="170"/>
    </row>
    <row r="39" spans="1:20" x14ac:dyDescent="0.2">
      <c r="A39" s="159"/>
      <c r="B39" s="161" t="s">
        <v>115</v>
      </c>
      <c r="C39" s="159"/>
      <c r="D39" s="168" t="s">
        <v>574</v>
      </c>
      <c r="E39" s="161"/>
      <c r="F39" s="172">
        <v>1836042</v>
      </c>
      <c r="G39" s="161"/>
      <c r="H39" s="172">
        <v>1766965</v>
      </c>
      <c r="I39" s="161"/>
      <c r="J39" s="172">
        <v>1713753</v>
      </c>
      <c r="K39" s="161"/>
      <c r="L39" s="172">
        <v>1688754</v>
      </c>
      <c r="M39" s="161"/>
      <c r="N39" s="172">
        <v>1640388</v>
      </c>
      <c r="O39" s="143" t="e">
        <f>MATCH(RIGHT(D39,2),#REF!,0)</f>
        <v>#REF!</v>
      </c>
      <c r="P39" s="142"/>
      <c r="Q39" s="142"/>
      <c r="R39" s="142"/>
      <c r="S39" s="142"/>
      <c r="T39" s="142"/>
    </row>
    <row r="40" spans="1:20" x14ac:dyDescent="0.2">
      <c r="A40" s="159"/>
      <c r="B40" s="159" t="s">
        <v>806</v>
      </c>
      <c r="C40" s="159"/>
      <c r="D40" s="168"/>
      <c r="E40" s="143"/>
      <c r="F40" s="173"/>
      <c r="G40" s="143"/>
      <c r="H40" s="166"/>
      <c r="I40" s="174"/>
      <c r="J40" s="166"/>
      <c r="K40" s="174"/>
      <c r="L40" s="166"/>
      <c r="M40" s="174"/>
      <c r="N40" s="166"/>
      <c r="O40" s="166"/>
      <c r="P40" s="142"/>
      <c r="Q40" s="142"/>
      <c r="R40" s="167"/>
      <c r="S40" s="142"/>
      <c r="T40" s="168"/>
    </row>
    <row r="41" spans="1:20" x14ac:dyDescent="0.2">
      <c r="A41" s="159"/>
      <c r="B41" s="160" t="s">
        <v>365</v>
      </c>
      <c r="C41" s="159"/>
      <c r="D41" s="142"/>
      <c r="E41" s="143"/>
      <c r="F41" s="142"/>
      <c r="G41" s="144"/>
      <c r="H41" s="142"/>
      <c r="I41" s="144"/>
      <c r="J41" s="142"/>
      <c r="K41" s="144"/>
      <c r="L41" s="142"/>
      <c r="M41" s="144"/>
      <c r="N41" s="142"/>
      <c r="O41" s="166"/>
      <c r="P41" s="142"/>
      <c r="Q41" s="142"/>
      <c r="R41" s="167"/>
      <c r="S41" s="142"/>
      <c r="T41" s="168"/>
    </row>
    <row r="42" spans="1:20" x14ac:dyDescent="0.2">
      <c r="A42" s="159"/>
      <c r="B42" s="159" t="s">
        <v>210</v>
      </c>
      <c r="C42" s="159"/>
      <c r="D42" s="168" t="s">
        <v>575</v>
      </c>
      <c r="E42" s="161"/>
      <c r="F42" s="169">
        <v>69199</v>
      </c>
      <c r="G42" s="143"/>
      <c r="H42" s="169">
        <v>64876</v>
      </c>
      <c r="I42" s="143"/>
      <c r="J42" s="169">
        <v>62465</v>
      </c>
      <c r="K42" s="143"/>
      <c r="L42" s="169">
        <v>66256</v>
      </c>
      <c r="M42" s="143"/>
      <c r="N42" s="169">
        <v>71190</v>
      </c>
      <c r="O42" s="143" t="e">
        <f>MATCH(RIGHT(D42,2),#REF!,0)</f>
        <v>#REF!</v>
      </c>
      <c r="P42" s="142"/>
      <c r="Q42" s="142"/>
      <c r="R42" s="142"/>
      <c r="S42" s="142"/>
      <c r="T42" s="142"/>
    </row>
    <row r="43" spans="1:20" x14ac:dyDescent="0.2">
      <c r="A43" s="159"/>
      <c r="B43" s="159" t="s">
        <v>212</v>
      </c>
      <c r="C43" s="159"/>
      <c r="D43" s="168" t="s">
        <v>576</v>
      </c>
      <c r="E43" s="161"/>
      <c r="F43" s="169">
        <v>44288</v>
      </c>
      <c r="G43" s="143"/>
      <c r="H43" s="169">
        <v>44609</v>
      </c>
      <c r="I43" s="143"/>
      <c r="J43" s="169">
        <v>44545</v>
      </c>
      <c r="K43" s="143"/>
      <c r="L43" s="169">
        <v>47655</v>
      </c>
      <c r="M43" s="143"/>
      <c r="N43" s="169">
        <v>48954</v>
      </c>
      <c r="O43" s="143" t="e">
        <f>MATCH(RIGHT(D43,2),#REF!,0)</f>
        <v>#REF!</v>
      </c>
      <c r="P43" s="142"/>
      <c r="Q43" s="142"/>
      <c r="R43" s="142"/>
      <c r="S43" s="142"/>
      <c r="T43" s="142"/>
    </row>
    <row r="44" spans="1:20" x14ac:dyDescent="0.2">
      <c r="A44" s="159"/>
      <c r="B44" s="159" t="s">
        <v>261</v>
      </c>
      <c r="C44" s="159"/>
      <c r="D44" s="168" t="s">
        <v>577</v>
      </c>
      <c r="E44" s="161"/>
      <c r="F44" s="169">
        <v>127321</v>
      </c>
      <c r="G44" s="143"/>
      <c r="H44" s="169">
        <v>139734</v>
      </c>
      <c r="I44" s="143"/>
      <c r="J44" s="169">
        <v>125751</v>
      </c>
      <c r="K44" s="143"/>
      <c r="L44" s="169">
        <v>93247</v>
      </c>
      <c r="M44" s="143"/>
      <c r="N44" s="169">
        <v>99108</v>
      </c>
      <c r="O44" s="143" t="e">
        <f>MATCH(RIGHT(D44,2),#REF!,0)</f>
        <v>#REF!</v>
      </c>
      <c r="P44" s="142"/>
      <c r="Q44" s="142"/>
      <c r="R44" s="142"/>
      <c r="S44" s="142"/>
      <c r="T44" s="142"/>
    </row>
    <row r="45" spans="1:20" x14ac:dyDescent="0.2">
      <c r="A45" s="159"/>
      <c r="B45" s="159" t="s">
        <v>26</v>
      </c>
      <c r="C45" s="159"/>
      <c r="D45" s="168" t="s">
        <v>578</v>
      </c>
      <c r="E45" s="161"/>
      <c r="F45" s="169">
        <v>3175</v>
      </c>
      <c r="G45" s="143"/>
      <c r="H45" s="169">
        <v>4541</v>
      </c>
      <c r="I45" s="143"/>
      <c r="J45" s="169">
        <v>5590</v>
      </c>
      <c r="K45" s="143"/>
      <c r="L45" s="169">
        <v>5583</v>
      </c>
      <c r="M45" s="143"/>
      <c r="N45" s="169">
        <v>3089</v>
      </c>
      <c r="O45" s="143" t="e">
        <f>MATCH(RIGHT(D45,2),#REF!,0)</f>
        <v>#REF!</v>
      </c>
      <c r="P45" s="142"/>
      <c r="Q45" s="142"/>
      <c r="R45" s="142"/>
      <c r="S45" s="142"/>
      <c r="T45" s="142"/>
    </row>
    <row r="46" spans="1:20" x14ac:dyDescent="0.2">
      <c r="A46" s="159"/>
      <c r="B46" s="159" t="s">
        <v>63</v>
      </c>
      <c r="C46" s="159"/>
      <c r="D46" s="168" t="s">
        <v>579</v>
      </c>
      <c r="E46" s="161"/>
      <c r="F46" s="169">
        <v>961958</v>
      </c>
      <c r="G46" s="143"/>
      <c r="H46" s="169">
        <v>910129</v>
      </c>
      <c r="I46" s="143"/>
      <c r="J46" s="169">
        <v>833450</v>
      </c>
      <c r="K46" s="143"/>
      <c r="L46" s="169">
        <v>832578</v>
      </c>
      <c r="M46" s="143"/>
      <c r="N46" s="169">
        <v>788676</v>
      </c>
      <c r="O46" s="143" t="e">
        <f>MATCH(RIGHT(D46,2),#REF!,0)</f>
        <v>#REF!</v>
      </c>
      <c r="P46" s="142"/>
      <c r="Q46" s="142"/>
      <c r="R46" s="142"/>
      <c r="S46" s="142"/>
      <c r="T46" s="142"/>
    </row>
    <row r="47" spans="1:20" x14ac:dyDescent="0.2">
      <c r="A47" s="159"/>
      <c r="B47" s="159"/>
      <c r="C47" s="159"/>
      <c r="D47" s="168"/>
      <c r="E47" s="143"/>
      <c r="F47" s="173"/>
      <c r="G47" s="143"/>
      <c r="H47" s="166"/>
      <c r="I47" s="174"/>
      <c r="J47" s="166"/>
      <c r="K47" s="174"/>
      <c r="L47" s="166"/>
      <c r="M47" s="174"/>
      <c r="N47" s="166"/>
      <c r="O47" s="143"/>
      <c r="P47" s="142"/>
      <c r="Q47" s="142"/>
      <c r="R47" s="167"/>
      <c r="S47" s="142"/>
      <c r="T47" s="142"/>
    </row>
    <row r="48" spans="1:20" x14ac:dyDescent="0.2">
      <c r="A48" s="159"/>
      <c r="B48" s="160" t="s">
        <v>366</v>
      </c>
      <c r="C48" s="159"/>
      <c r="D48" s="168" t="s">
        <v>580</v>
      </c>
      <c r="E48" s="161"/>
      <c r="F48" s="172">
        <v>3041983</v>
      </c>
      <c r="G48" s="161"/>
      <c r="H48" s="172">
        <v>2930854</v>
      </c>
      <c r="I48" s="161"/>
      <c r="J48" s="172">
        <v>2785554</v>
      </c>
      <c r="K48" s="161"/>
      <c r="L48" s="172">
        <v>2734073</v>
      </c>
      <c r="M48" s="161"/>
      <c r="N48" s="172">
        <v>2651404</v>
      </c>
      <c r="O48" s="143" t="e">
        <f>MATCH(RIGHT(D48,2),#REF!,0)</f>
        <v>#REF!</v>
      </c>
      <c r="P48" s="142"/>
      <c r="Q48" s="142"/>
      <c r="R48" s="142"/>
      <c r="S48" s="142"/>
      <c r="T48" s="142"/>
    </row>
    <row r="49" spans="1:20" x14ac:dyDescent="0.2">
      <c r="A49" s="159"/>
      <c r="B49" s="159"/>
      <c r="C49" s="159"/>
      <c r="D49" s="168"/>
      <c r="E49" s="143"/>
      <c r="F49" s="173"/>
      <c r="G49" s="143"/>
      <c r="H49" s="166"/>
      <c r="I49" s="174"/>
      <c r="J49" s="166"/>
      <c r="K49" s="174"/>
      <c r="L49" s="166"/>
      <c r="M49" s="174"/>
      <c r="N49" s="166"/>
      <c r="O49" s="166"/>
      <c r="P49" s="142"/>
      <c r="Q49" s="142"/>
      <c r="R49" s="167"/>
      <c r="S49" s="142"/>
      <c r="T49" s="168"/>
    </row>
    <row r="50" spans="1:20" x14ac:dyDescent="0.2">
      <c r="A50" s="159"/>
      <c r="B50" s="160" t="s">
        <v>328</v>
      </c>
      <c r="C50" s="159"/>
      <c r="D50" s="142"/>
      <c r="E50" s="143"/>
      <c r="F50" s="142"/>
      <c r="G50" s="144"/>
      <c r="H50" s="142"/>
      <c r="I50" s="144"/>
      <c r="J50" s="142"/>
      <c r="K50" s="144"/>
      <c r="L50" s="142"/>
      <c r="M50" s="144"/>
      <c r="N50" s="142"/>
      <c r="O50" s="166"/>
      <c r="P50" s="142"/>
      <c r="Q50" s="142"/>
      <c r="R50" s="167"/>
      <c r="S50" s="142"/>
      <c r="T50" s="168"/>
    </row>
    <row r="51" spans="1:20" x14ac:dyDescent="0.2">
      <c r="A51" s="159"/>
      <c r="B51" s="159" t="s">
        <v>581</v>
      </c>
      <c r="C51" s="159"/>
      <c r="D51" s="168" t="s">
        <v>582</v>
      </c>
      <c r="E51" s="143"/>
      <c r="F51" s="169"/>
      <c r="G51" s="144"/>
      <c r="H51" s="169"/>
      <c r="I51" s="144"/>
      <c r="J51" s="169"/>
      <c r="K51" s="144"/>
      <c r="L51" s="169" t="s">
        <v>552</v>
      </c>
      <c r="M51" s="144"/>
      <c r="N51" s="169">
        <v>1</v>
      </c>
      <c r="O51" s="143" t="e">
        <f>MATCH(RIGHT(D51,2),#REF!,0)</f>
        <v>#REF!</v>
      </c>
      <c r="P51" s="142"/>
      <c r="Q51" s="142"/>
      <c r="R51" s="142"/>
      <c r="S51" s="142"/>
      <c r="T51" s="142"/>
    </row>
    <row r="52" spans="1:20" x14ac:dyDescent="0.2">
      <c r="A52" s="159"/>
      <c r="B52" s="159" t="s">
        <v>253</v>
      </c>
      <c r="C52" s="159"/>
      <c r="D52" s="168" t="s">
        <v>583</v>
      </c>
      <c r="E52" s="161"/>
      <c r="F52" s="169">
        <v>24037</v>
      </c>
      <c r="G52" s="143"/>
      <c r="H52" s="169">
        <v>26166</v>
      </c>
      <c r="I52" s="143"/>
      <c r="J52" s="169">
        <v>27577</v>
      </c>
      <c r="K52" s="143"/>
      <c r="L52" s="169">
        <v>25635</v>
      </c>
      <c r="M52" s="143"/>
      <c r="N52" s="169">
        <v>27214</v>
      </c>
      <c r="O52" s="143" t="e">
        <f>MATCH(RIGHT(D52,2),#REF!,0)</f>
        <v>#REF!</v>
      </c>
      <c r="P52" s="142"/>
      <c r="Q52" s="142"/>
      <c r="R52" s="142"/>
      <c r="S52" s="142"/>
      <c r="T52" s="142"/>
    </row>
    <row r="53" spans="1:20" x14ac:dyDescent="0.2">
      <c r="A53" s="159"/>
      <c r="B53" s="159" t="s">
        <v>6</v>
      </c>
      <c r="C53" s="159"/>
      <c r="D53" s="168" t="s">
        <v>584</v>
      </c>
      <c r="E53" s="161"/>
      <c r="F53" s="169">
        <v>4814</v>
      </c>
      <c r="G53" s="143"/>
      <c r="H53" s="169">
        <v>4341</v>
      </c>
      <c r="I53" s="143"/>
      <c r="J53" s="169">
        <v>3565</v>
      </c>
      <c r="K53" s="143"/>
      <c r="L53" s="169">
        <v>3222</v>
      </c>
      <c r="M53" s="143"/>
      <c r="N53" s="169">
        <v>3562</v>
      </c>
      <c r="O53" s="143" t="e">
        <f>MATCH(RIGHT(D53,2),#REF!,0)</f>
        <v>#REF!</v>
      </c>
      <c r="P53" s="142"/>
      <c r="Q53" s="142"/>
      <c r="R53" s="142"/>
      <c r="S53" s="142"/>
      <c r="T53" s="142"/>
    </row>
    <row r="54" spans="1:20" x14ac:dyDescent="0.2">
      <c r="A54" s="159"/>
      <c r="B54" s="159" t="s">
        <v>2</v>
      </c>
      <c r="C54" s="159"/>
      <c r="D54" s="168" t="s">
        <v>585</v>
      </c>
      <c r="E54" s="161"/>
      <c r="F54" s="169">
        <v>7320</v>
      </c>
      <c r="G54" s="143"/>
      <c r="H54" s="169">
        <v>6715</v>
      </c>
      <c r="I54" s="143"/>
      <c r="J54" s="169">
        <v>7654</v>
      </c>
      <c r="K54" s="143"/>
      <c r="L54" s="169">
        <v>9170</v>
      </c>
      <c r="M54" s="143"/>
      <c r="N54" s="169">
        <v>8841</v>
      </c>
      <c r="O54" s="143" t="e">
        <f>MATCH(RIGHT(D54,2),#REF!,0)</f>
        <v>#REF!</v>
      </c>
      <c r="P54" s="142"/>
      <c r="Q54" s="142"/>
      <c r="R54" s="142"/>
      <c r="S54" s="142"/>
      <c r="T54" s="142"/>
    </row>
    <row r="55" spans="1:20" x14ac:dyDescent="0.2">
      <c r="A55" s="159"/>
      <c r="B55" s="159" t="s">
        <v>250</v>
      </c>
      <c r="C55" s="159"/>
      <c r="D55" s="168" t="s">
        <v>586</v>
      </c>
      <c r="E55" s="161"/>
      <c r="F55" s="169">
        <v>13445</v>
      </c>
      <c r="G55" s="143"/>
      <c r="H55" s="169">
        <v>16206</v>
      </c>
      <c r="I55" s="143"/>
      <c r="J55" s="169">
        <v>14535</v>
      </c>
      <c r="K55" s="143"/>
      <c r="L55" s="169">
        <v>14990</v>
      </c>
      <c r="M55" s="143"/>
      <c r="N55" s="169">
        <v>16351</v>
      </c>
      <c r="O55" s="143" t="e">
        <f>MATCH(RIGHT(D55,2),#REF!,0)</f>
        <v>#REF!</v>
      </c>
      <c r="P55" s="142"/>
      <c r="Q55" s="142"/>
      <c r="R55" s="142"/>
      <c r="S55" s="142"/>
      <c r="T55" s="142"/>
    </row>
    <row r="56" spans="1:20" x14ac:dyDescent="0.2">
      <c r="A56" s="159"/>
      <c r="B56" s="159" t="s">
        <v>243</v>
      </c>
      <c r="C56" s="159"/>
      <c r="D56" s="168" t="s">
        <v>587</v>
      </c>
      <c r="E56" s="161"/>
      <c r="F56" s="169">
        <v>197350</v>
      </c>
      <c r="G56" s="143"/>
      <c r="H56" s="169">
        <v>209206</v>
      </c>
      <c r="I56" s="143"/>
      <c r="J56" s="169">
        <v>207287</v>
      </c>
      <c r="K56" s="143"/>
      <c r="L56" s="169">
        <v>182936</v>
      </c>
      <c r="M56" s="143"/>
      <c r="N56" s="169">
        <v>194028</v>
      </c>
      <c r="O56" s="143" t="e">
        <f>MATCH(RIGHT(D56,2),#REF!,0)</f>
        <v>#REF!</v>
      </c>
      <c r="P56" s="142"/>
      <c r="Q56" s="142"/>
      <c r="R56" s="142"/>
      <c r="S56" s="142"/>
      <c r="T56" s="142"/>
    </row>
    <row r="57" spans="1:20" x14ac:dyDescent="0.2">
      <c r="A57" s="159"/>
      <c r="B57" s="159" t="s">
        <v>384</v>
      </c>
      <c r="C57" s="159"/>
      <c r="D57" s="168" t="s">
        <v>588</v>
      </c>
      <c r="E57" s="161"/>
      <c r="F57" s="169">
        <v>1079</v>
      </c>
      <c r="G57" s="143"/>
      <c r="H57" s="169">
        <v>968</v>
      </c>
      <c r="I57" s="143"/>
      <c r="J57" s="169">
        <v>1802</v>
      </c>
      <c r="K57" s="143"/>
      <c r="L57" s="169">
        <v>880</v>
      </c>
      <c r="M57" s="143"/>
      <c r="N57" s="169">
        <v>904</v>
      </c>
      <c r="O57" s="143" t="e">
        <f>MATCH(RIGHT(D57,2),#REF!,0)</f>
        <v>#REF!</v>
      </c>
      <c r="P57" s="142"/>
      <c r="Q57" s="142"/>
      <c r="R57" s="142"/>
      <c r="S57" s="142"/>
      <c r="T57" s="142"/>
    </row>
    <row r="58" spans="1:20" x14ac:dyDescent="0.2">
      <c r="A58" s="159"/>
      <c r="B58" s="159" t="s">
        <v>265</v>
      </c>
      <c r="C58" s="159"/>
      <c r="D58" s="168" t="s">
        <v>589</v>
      </c>
      <c r="E58" s="161"/>
      <c r="F58" s="169">
        <v>4273</v>
      </c>
      <c r="G58" s="143"/>
      <c r="H58" s="169">
        <v>9336</v>
      </c>
      <c r="I58" s="143"/>
      <c r="J58" s="169">
        <v>4378</v>
      </c>
      <c r="K58" s="143"/>
      <c r="L58" s="169">
        <v>3523</v>
      </c>
      <c r="M58" s="143"/>
      <c r="N58" s="169">
        <v>3473</v>
      </c>
      <c r="O58" s="143" t="e">
        <f>MATCH(RIGHT(D58,2),#REF!,0)</f>
        <v>#REF!</v>
      </c>
      <c r="P58" s="142"/>
      <c r="Q58" s="142"/>
      <c r="R58" s="142"/>
      <c r="S58" s="142"/>
      <c r="T58" s="142"/>
    </row>
    <row r="59" spans="1:20" x14ac:dyDescent="0.2">
      <c r="A59" s="159"/>
      <c r="B59" s="159" t="s">
        <v>259</v>
      </c>
      <c r="C59" s="159"/>
      <c r="D59" s="168" t="s">
        <v>590</v>
      </c>
      <c r="E59" s="161"/>
      <c r="F59" s="169">
        <v>59424</v>
      </c>
      <c r="G59" s="143"/>
      <c r="H59" s="169">
        <v>57484</v>
      </c>
      <c r="I59" s="143"/>
      <c r="J59" s="169">
        <v>49515</v>
      </c>
      <c r="K59" s="143"/>
      <c r="L59" s="169">
        <v>47801</v>
      </c>
      <c r="M59" s="143"/>
      <c r="N59" s="169">
        <v>42197</v>
      </c>
      <c r="O59" s="143" t="e">
        <f>MATCH(RIGHT(D59,2),#REF!,0)</f>
        <v>#REF!</v>
      </c>
      <c r="P59" s="142"/>
      <c r="Q59" s="142"/>
      <c r="R59" s="142"/>
      <c r="S59" s="142"/>
      <c r="T59" s="142"/>
    </row>
    <row r="60" spans="1:20" x14ac:dyDescent="0.2">
      <c r="A60" s="159"/>
      <c r="B60" s="159" t="s">
        <v>247</v>
      </c>
      <c r="C60" s="159"/>
      <c r="D60" s="168" t="s">
        <v>591</v>
      </c>
      <c r="E60" s="161"/>
      <c r="F60" s="169">
        <v>62652</v>
      </c>
      <c r="G60" s="143"/>
      <c r="H60" s="169">
        <v>74737</v>
      </c>
      <c r="I60" s="143"/>
      <c r="J60" s="169">
        <v>87943</v>
      </c>
      <c r="K60" s="143"/>
      <c r="L60" s="169">
        <v>86046</v>
      </c>
      <c r="M60" s="143"/>
      <c r="N60" s="169">
        <v>83443</v>
      </c>
      <c r="O60" s="143" t="e">
        <f>MATCH(RIGHT(D60,2),#REF!,0)</f>
        <v>#REF!</v>
      </c>
      <c r="P60" s="142"/>
      <c r="Q60" s="142"/>
      <c r="R60" s="142"/>
      <c r="S60" s="142"/>
      <c r="T60" s="142"/>
    </row>
    <row r="61" spans="1:20" x14ac:dyDescent="0.2">
      <c r="A61" s="159"/>
      <c r="B61" s="159" t="s">
        <v>319</v>
      </c>
      <c r="C61" s="159"/>
      <c r="D61" s="168" t="s">
        <v>592</v>
      </c>
      <c r="E61" s="161"/>
      <c r="F61" s="169">
        <v>39647</v>
      </c>
      <c r="G61" s="143"/>
      <c r="H61" s="169">
        <v>37861</v>
      </c>
      <c r="I61" s="143"/>
      <c r="J61" s="169">
        <v>37029</v>
      </c>
      <c r="K61" s="143"/>
      <c r="L61" s="169">
        <v>39305</v>
      </c>
      <c r="M61" s="143"/>
      <c r="N61" s="169">
        <v>37415</v>
      </c>
      <c r="O61" s="143" t="e">
        <f>MATCH(RIGHT(D61,2),#REF!,0)</f>
        <v>#REF!</v>
      </c>
      <c r="P61" s="142"/>
      <c r="Q61" s="142"/>
      <c r="R61" s="142"/>
      <c r="S61" s="142"/>
      <c r="T61" s="142"/>
    </row>
    <row r="62" spans="1:20" x14ac:dyDescent="0.2">
      <c r="A62" s="159"/>
      <c r="B62" s="159" t="s">
        <v>262</v>
      </c>
      <c r="C62" s="159"/>
      <c r="D62" s="168" t="s">
        <v>593</v>
      </c>
      <c r="E62" s="161"/>
      <c r="F62" s="169">
        <v>198384</v>
      </c>
      <c r="G62" s="143"/>
      <c r="H62" s="169">
        <v>177704</v>
      </c>
      <c r="I62" s="143"/>
      <c r="J62" s="169">
        <v>176749</v>
      </c>
      <c r="K62" s="143"/>
      <c r="L62" s="169">
        <v>170139</v>
      </c>
      <c r="M62" s="143"/>
      <c r="N62" s="169">
        <v>154190</v>
      </c>
      <c r="O62" s="143" t="e">
        <f>MATCH(RIGHT(D62,2),#REF!,0)</f>
        <v>#REF!</v>
      </c>
      <c r="P62" s="142"/>
      <c r="Q62" s="142"/>
      <c r="R62" s="142"/>
      <c r="S62" s="142"/>
      <c r="T62" s="142"/>
    </row>
    <row r="63" spans="1:20" x14ac:dyDescent="0.2">
      <c r="A63" s="159"/>
      <c r="B63" s="159" t="s">
        <v>230</v>
      </c>
      <c r="C63" s="159"/>
      <c r="D63" s="168" t="s">
        <v>594</v>
      </c>
      <c r="E63" s="161"/>
      <c r="F63" s="169">
        <v>11093</v>
      </c>
      <c r="G63" s="143"/>
      <c r="H63" s="169">
        <v>11000</v>
      </c>
      <c r="I63" s="143"/>
      <c r="J63" s="169">
        <v>11662</v>
      </c>
      <c r="K63" s="143"/>
      <c r="L63" s="169">
        <v>9429</v>
      </c>
      <c r="M63" s="143"/>
      <c r="N63" s="169">
        <v>8810</v>
      </c>
      <c r="O63" s="143" t="e">
        <f>MATCH(RIGHT(D63,2),#REF!,0)</f>
        <v>#REF!</v>
      </c>
      <c r="P63" s="170"/>
      <c r="Q63" s="170"/>
      <c r="R63" s="170"/>
      <c r="S63" s="170"/>
      <c r="T63" s="170"/>
    </row>
    <row r="64" spans="1:20" x14ac:dyDescent="0.2">
      <c r="A64" s="159"/>
      <c r="B64" s="159" t="s">
        <v>239</v>
      </c>
      <c r="C64" s="159"/>
      <c r="D64" s="168" t="s">
        <v>595</v>
      </c>
      <c r="E64" s="161"/>
      <c r="F64" s="169">
        <v>1144</v>
      </c>
      <c r="G64" s="143"/>
      <c r="H64" s="169">
        <v>1088</v>
      </c>
      <c r="I64" s="143"/>
      <c r="J64" s="169">
        <v>1363</v>
      </c>
      <c r="K64" s="143"/>
      <c r="L64" s="169">
        <v>1428</v>
      </c>
      <c r="M64" s="143"/>
      <c r="N64" s="169">
        <v>2010</v>
      </c>
      <c r="O64" s="143" t="e">
        <f>MATCH(RIGHT(D64,2),#REF!,0)</f>
        <v>#REF!</v>
      </c>
      <c r="P64" s="142"/>
      <c r="Q64" s="142"/>
      <c r="R64" s="142"/>
      <c r="S64" s="142"/>
      <c r="T64" s="142"/>
    </row>
    <row r="65" spans="1:20" x14ac:dyDescent="0.2">
      <c r="A65" s="159"/>
      <c r="B65" s="159" t="s">
        <v>241</v>
      </c>
      <c r="C65" s="159"/>
      <c r="D65" s="168" t="s">
        <v>596</v>
      </c>
      <c r="E65" s="161"/>
      <c r="F65" s="169">
        <v>5201</v>
      </c>
      <c r="G65" s="143"/>
      <c r="H65" s="169">
        <v>5524</v>
      </c>
      <c r="I65" s="143"/>
      <c r="J65" s="169">
        <v>5081</v>
      </c>
      <c r="K65" s="143"/>
      <c r="L65" s="169">
        <v>5156</v>
      </c>
      <c r="M65" s="143"/>
      <c r="N65" s="169">
        <v>3733</v>
      </c>
      <c r="O65" s="143" t="e">
        <f>MATCH(RIGHT(D65,2),#REF!,0)</f>
        <v>#REF!</v>
      </c>
      <c r="P65" s="142"/>
      <c r="Q65" s="142"/>
      <c r="R65" s="142"/>
      <c r="S65" s="142"/>
      <c r="T65" s="142"/>
    </row>
    <row r="66" spans="1:20" x14ac:dyDescent="0.2">
      <c r="A66" s="159"/>
      <c r="B66" s="159" t="s">
        <v>28</v>
      </c>
      <c r="C66" s="159"/>
      <c r="D66" s="168" t="s">
        <v>597</v>
      </c>
      <c r="E66" s="161"/>
      <c r="F66" s="169">
        <v>2070</v>
      </c>
      <c r="G66" s="143"/>
      <c r="H66" s="169">
        <v>1849</v>
      </c>
      <c r="I66" s="143"/>
      <c r="J66" s="169">
        <v>1931</v>
      </c>
      <c r="K66" s="143"/>
      <c r="L66" s="169">
        <v>1934</v>
      </c>
      <c r="M66" s="143"/>
      <c r="N66" s="169">
        <v>2120</v>
      </c>
      <c r="O66" s="143" t="e">
        <f>MATCH(RIGHT(D66,2),#REF!,0)</f>
        <v>#REF!</v>
      </c>
      <c r="P66" s="142"/>
      <c r="Q66" s="142"/>
      <c r="R66" s="142"/>
      <c r="S66" s="142"/>
      <c r="T66" s="142"/>
    </row>
    <row r="67" spans="1:20" x14ac:dyDescent="0.2">
      <c r="A67" s="159"/>
      <c r="B67" s="159" t="s">
        <v>598</v>
      </c>
      <c r="C67" s="159"/>
      <c r="D67" s="168" t="s">
        <v>599</v>
      </c>
      <c r="E67" s="161"/>
      <c r="F67" s="169"/>
      <c r="G67" s="143"/>
      <c r="H67" s="169"/>
      <c r="I67" s="143"/>
      <c r="J67" s="169"/>
      <c r="K67" s="143"/>
      <c r="L67" s="169" t="s">
        <v>552</v>
      </c>
      <c r="M67" s="143"/>
      <c r="N67" s="169">
        <v>2</v>
      </c>
      <c r="O67" s="143" t="e">
        <f>MATCH(RIGHT(D67,2),#REF!,0)</f>
        <v>#REF!</v>
      </c>
      <c r="P67" s="142"/>
      <c r="Q67" s="142"/>
      <c r="R67" s="142"/>
      <c r="S67" s="142"/>
      <c r="T67" s="142"/>
    </row>
    <row r="68" spans="1:20" x14ac:dyDescent="0.2">
      <c r="A68" s="159"/>
      <c r="B68" s="159" t="s">
        <v>245</v>
      </c>
      <c r="C68" s="159"/>
      <c r="D68" s="168" t="s">
        <v>600</v>
      </c>
      <c r="E68" s="161"/>
      <c r="F68" s="169">
        <v>69373</v>
      </c>
      <c r="G68" s="143"/>
      <c r="H68" s="169">
        <v>67988</v>
      </c>
      <c r="I68" s="143"/>
      <c r="J68" s="169">
        <v>62874</v>
      </c>
      <c r="K68" s="143"/>
      <c r="L68" s="169">
        <v>57733</v>
      </c>
      <c r="M68" s="143"/>
      <c r="N68" s="169">
        <v>60792</v>
      </c>
      <c r="O68" s="143" t="e">
        <f>MATCH(RIGHT(D68,2),#REF!,0)</f>
        <v>#REF!</v>
      </c>
      <c r="P68" s="142"/>
      <c r="Q68" s="142"/>
      <c r="R68" s="142"/>
      <c r="S68" s="142"/>
      <c r="T68" s="142"/>
    </row>
    <row r="69" spans="1:20" x14ac:dyDescent="0.2">
      <c r="A69" s="159"/>
      <c r="B69" s="159" t="s">
        <v>601</v>
      </c>
      <c r="C69" s="159"/>
      <c r="D69" s="168" t="s">
        <v>602</v>
      </c>
      <c r="E69" s="161"/>
      <c r="F69" s="169"/>
      <c r="G69" s="143"/>
      <c r="H69" s="169"/>
      <c r="I69" s="143"/>
      <c r="J69" s="169"/>
      <c r="K69" s="143"/>
      <c r="L69" s="169" t="s">
        <v>552</v>
      </c>
      <c r="M69" s="143"/>
      <c r="N69" s="169">
        <v>6</v>
      </c>
      <c r="O69" s="143" t="e">
        <f>MATCH(RIGHT(D69,2),#REF!,0)</f>
        <v>#REF!</v>
      </c>
      <c r="P69" s="142"/>
      <c r="Q69" s="142"/>
      <c r="R69" s="142"/>
      <c r="S69" s="142"/>
      <c r="T69" s="142"/>
    </row>
    <row r="70" spans="1:20" x14ac:dyDescent="0.2">
      <c r="A70" s="159"/>
      <c r="B70" s="159" t="s">
        <v>603</v>
      </c>
      <c r="C70" s="159"/>
      <c r="D70" s="168" t="s">
        <v>604</v>
      </c>
      <c r="E70" s="161"/>
      <c r="F70" s="169"/>
      <c r="G70" s="143"/>
      <c r="H70" s="169"/>
      <c r="I70" s="143"/>
      <c r="J70" s="169"/>
      <c r="K70" s="143"/>
      <c r="L70" s="169" t="s">
        <v>552</v>
      </c>
      <c r="M70" s="143"/>
      <c r="N70" s="169">
        <v>25</v>
      </c>
      <c r="O70" s="143" t="e">
        <f>MATCH(RIGHT(D70,2),#REF!,0)</f>
        <v>#REF!</v>
      </c>
      <c r="P70" s="142"/>
      <c r="Q70" s="142"/>
      <c r="R70" s="142"/>
      <c r="S70" s="142"/>
      <c r="T70" s="142"/>
    </row>
    <row r="71" spans="1:20" x14ac:dyDescent="0.2">
      <c r="A71" s="159"/>
      <c r="B71" s="159" t="s">
        <v>318</v>
      </c>
      <c r="C71" s="159"/>
      <c r="D71" s="168" t="s">
        <v>605</v>
      </c>
      <c r="E71" s="161"/>
      <c r="F71" s="169">
        <v>14127</v>
      </c>
      <c r="G71" s="143"/>
      <c r="H71" s="169">
        <v>14201</v>
      </c>
      <c r="I71" s="143"/>
      <c r="J71" s="169">
        <v>14216</v>
      </c>
      <c r="K71" s="143"/>
      <c r="L71" s="169">
        <v>16101</v>
      </c>
      <c r="M71" s="143"/>
      <c r="N71" s="169">
        <v>15858</v>
      </c>
      <c r="O71" s="143" t="e">
        <f>MATCH(RIGHT(D71,2),#REF!,0)</f>
        <v>#REF!</v>
      </c>
      <c r="P71" s="142"/>
      <c r="Q71" s="142"/>
      <c r="R71" s="142"/>
      <c r="S71" s="142"/>
      <c r="T71" s="142"/>
    </row>
    <row r="72" spans="1:20" x14ac:dyDescent="0.2">
      <c r="A72" s="160"/>
      <c r="B72" s="159" t="s">
        <v>116</v>
      </c>
      <c r="C72" s="160"/>
      <c r="D72" s="168" t="s">
        <v>606</v>
      </c>
      <c r="E72" s="161"/>
      <c r="F72" s="169">
        <v>26</v>
      </c>
      <c r="G72" s="143"/>
      <c r="H72" s="169">
        <v>27</v>
      </c>
      <c r="I72" s="143"/>
      <c r="J72" s="169">
        <v>41</v>
      </c>
      <c r="K72" s="143"/>
      <c r="L72" s="169">
        <v>34</v>
      </c>
      <c r="M72" s="143"/>
      <c r="N72" s="169" t="s">
        <v>607</v>
      </c>
      <c r="O72" s="143"/>
      <c r="P72" s="170"/>
      <c r="Q72" s="170"/>
      <c r="R72" s="170"/>
      <c r="S72" s="170"/>
      <c r="T72" s="170"/>
    </row>
    <row r="73" spans="1:20" x14ac:dyDescent="0.2">
      <c r="A73" s="159"/>
      <c r="B73" s="161" t="s">
        <v>115</v>
      </c>
      <c r="C73" s="159"/>
      <c r="D73" s="168" t="s">
        <v>608</v>
      </c>
      <c r="E73" s="161"/>
      <c r="F73" s="172">
        <v>715460</v>
      </c>
      <c r="G73" s="161"/>
      <c r="H73" s="172">
        <v>722400</v>
      </c>
      <c r="I73" s="161"/>
      <c r="J73" s="172">
        <v>715203</v>
      </c>
      <c r="K73" s="161"/>
      <c r="L73" s="172">
        <v>675461</v>
      </c>
      <c r="M73" s="161"/>
      <c r="N73" s="172">
        <v>664975</v>
      </c>
      <c r="O73" s="143" t="e">
        <f>MATCH(RIGHT(D73,2),#REF!,0)</f>
        <v>#REF!</v>
      </c>
      <c r="P73" s="142"/>
      <c r="Q73" s="142"/>
      <c r="R73" s="142"/>
      <c r="S73" s="142"/>
      <c r="T73" s="142"/>
    </row>
    <row r="74" spans="1:20" x14ac:dyDescent="0.2">
      <c r="A74" s="159"/>
      <c r="B74" s="159"/>
      <c r="C74" s="159"/>
      <c r="D74" s="168"/>
      <c r="E74" s="143"/>
      <c r="F74" s="173"/>
      <c r="G74" s="143"/>
      <c r="H74" s="166"/>
      <c r="I74" s="174"/>
      <c r="J74" s="166"/>
      <c r="K74" s="174"/>
      <c r="L74" s="166"/>
      <c r="M74" s="174"/>
      <c r="N74" s="166"/>
      <c r="O74" s="166"/>
      <c r="P74" s="142"/>
      <c r="Q74" s="142"/>
      <c r="R74" s="167"/>
      <c r="S74" s="142"/>
      <c r="T74" s="168"/>
    </row>
    <row r="75" spans="1:20" x14ac:dyDescent="0.2">
      <c r="A75" s="159"/>
      <c r="B75" s="160" t="s">
        <v>609</v>
      </c>
      <c r="C75" s="159"/>
      <c r="D75" s="168"/>
      <c r="E75" s="143"/>
      <c r="F75" s="166"/>
      <c r="G75" s="143"/>
      <c r="H75" s="166"/>
      <c r="I75" s="174"/>
      <c r="J75" s="166"/>
      <c r="K75" s="174"/>
      <c r="L75" s="166"/>
      <c r="M75" s="174"/>
      <c r="N75" s="166"/>
      <c r="O75" s="166"/>
      <c r="P75" s="142"/>
      <c r="Q75" s="142"/>
      <c r="R75" s="167"/>
      <c r="S75" s="142"/>
      <c r="T75" s="168"/>
    </row>
    <row r="76" spans="1:20" x14ac:dyDescent="0.2">
      <c r="A76" s="159"/>
      <c r="B76" s="160" t="s">
        <v>120</v>
      </c>
      <c r="C76" s="159"/>
      <c r="D76" s="142"/>
      <c r="E76" s="143"/>
      <c r="F76" s="142"/>
      <c r="G76" s="144"/>
      <c r="H76" s="142"/>
      <c r="I76" s="144"/>
      <c r="J76" s="142"/>
      <c r="K76" s="144"/>
      <c r="L76" s="142"/>
      <c r="M76" s="144"/>
      <c r="N76" s="142"/>
      <c r="O76" s="166"/>
      <c r="P76" s="142"/>
      <c r="Q76" s="142"/>
      <c r="R76" s="167"/>
      <c r="S76" s="142"/>
      <c r="T76" s="168"/>
    </row>
    <row r="77" spans="1:20" hidden="1" x14ac:dyDescent="0.2">
      <c r="A77" s="159" t="b">
        <f>L77=$L$78</f>
        <v>0</v>
      </c>
      <c r="B77" s="143" t="s">
        <v>205</v>
      </c>
      <c r="C77" s="159"/>
      <c r="D77" s="168" t="s">
        <v>610</v>
      </c>
      <c r="E77" s="161"/>
      <c r="F77" s="169">
        <v>76</v>
      </c>
      <c r="G77" s="143"/>
      <c r="H77" s="169">
        <v>101</v>
      </c>
      <c r="I77" s="143"/>
      <c r="J77" s="169">
        <v>146</v>
      </c>
      <c r="K77" s="143"/>
      <c r="L77" s="169">
        <v>164</v>
      </c>
      <c r="M77" s="143"/>
      <c r="N77" s="169">
        <v>84</v>
      </c>
      <c r="O77" s="143" t="e">
        <f>MATCH(RIGHT(D77,2),#REF!,0)</f>
        <v>#REF!</v>
      </c>
      <c r="P77" s="142"/>
      <c r="Q77" s="142"/>
      <c r="R77" s="142"/>
      <c r="S77" s="142"/>
      <c r="T77" s="142"/>
    </row>
    <row r="78" spans="1:20" x14ac:dyDescent="0.2">
      <c r="A78" s="159" t="b">
        <f>L78=$L$78</f>
        <v>1</v>
      </c>
      <c r="B78" s="143" t="s">
        <v>611</v>
      </c>
      <c r="C78" s="159"/>
      <c r="D78" s="168" t="s">
        <v>612</v>
      </c>
      <c r="E78" s="161"/>
      <c r="F78" s="169"/>
      <c r="G78" s="143"/>
      <c r="H78" s="169"/>
      <c r="I78" s="143"/>
      <c r="J78" s="169"/>
      <c r="K78" s="143"/>
      <c r="L78" s="169" t="s">
        <v>552</v>
      </c>
      <c r="M78" s="143"/>
      <c r="N78" s="169">
        <v>168</v>
      </c>
      <c r="O78" s="143" t="e">
        <f>MATCH(RIGHT(D78,2),#REF!,0)</f>
        <v>#REF!</v>
      </c>
      <c r="P78" s="142"/>
      <c r="Q78" s="142"/>
      <c r="R78" s="142"/>
      <c r="S78" s="142"/>
      <c r="T78" s="142"/>
    </row>
    <row r="79" spans="1:20" hidden="1" x14ac:dyDescent="0.2">
      <c r="A79" s="159" t="b">
        <f t="shared" ref="A79:A142" si="0">L79=$L$78</f>
        <v>0</v>
      </c>
      <c r="B79" s="143" t="s">
        <v>1</v>
      </c>
      <c r="C79" s="159"/>
      <c r="D79" s="168" t="s">
        <v>613</v>
      </c>
      <c r="E79" s="161"/>
      <c r="F79" s="169">
        <v>625</v>
      </c>
      <c r="G79" s="143"/>
      <c r="H79" s="169">
        <v>409</v>
      </c>
      <c r="I79" s="143"/>
      <c r="J79" s="169">
        <v>14</v>
      </c>
      <c r="K79" s="143"/>
      <c r="L79" s="169">
        <v>17</v>
      </c>
      <c r="M79" s="143"/>
      <c r="N79" s="169">
        <v>26</v>
      </c>
      <c r="O79" s="143" t="e">
        <f>MATCH(RIGHT(D79,2),#REF!,0)</f>
        <v>#REF!</v>
      </c>
      <c r="P79" s="142"/>
      <c r="Q79" s="142"/>
      <c r="R79" s="142"/>
      <c r="S79" s="142"/>
      <c r="T79" s="142"/>
    </row>
    <row r="80" spans="1:20" hidden="1" x14ac:dyDescent="0.2">
      <c r="A80" s="159" t="b">
        <f t="shared" si="0"/>
        <v>0</v>
      </c>
      <c r="B80" s="159" t="s">
        <v>5</v>
      </c>
      <c r="C80" s="159"/>
      <c r="D80" s="168" t="s">
        <v>614</v>
      </c>
      <c r="E80" s="161"/>
      <c r="F80" s="169">
        <v>1407</v>
      </c>
      <c r="G80" s="143"/>
      <c r="H80" s="169">
        <v>2540</v>
      </c>
      <c r="I80" s="143"/>
      <c r="J80" s="169">
        <v>2853</v>
      </c>
      <c r="K80" s="143"/>
      <c r="L80" s="169">
        <v>707</v>
      </c>
      <c r="M80" s="143"/>
      <c r="N80" s="169">
        <v>2300</v>
      </c>
      <c r="O80" s="143" t="e">
        <f>MATCH(RIGHT(D80,2),#REF!,0)</f>
        <v>#REF!</v>
      </c>
      <c r="P80" s="142"/>
      <c r="Q80" s="142"/>
      <c r="R80" s="142"/>
      <c r="S80" s="142"/>
      <c r="T80" s="142"/>
    </row>
    <row r="81" spans="1:20" hidden="1" x14ac:dyDescent="0.2">
      <c r="A81" s="159" t="b">
        <f t="shared" si="0"/>
        <v>0</v>
      </c>
      <c r="B81" s="159" t="s">
        <v>14</v>
      </c>
      <c r="C81" s="159"/>
      <c r="D81" s="168" t="s">
        <v>615</v>
      </c>
      <c r="E81" s="161"/>
      <c r="F81" s="169">
        <v>1204</v>
      </c>
      <c r="G81" s="143"/>
      <c r="H81" s="169">
        <v>1094</v>
      </c>
      <c r="I81" s="143"/>
      <c r="J81" s="169">
        <v>1006</v>
      </c>
      <c r="K81" s="143"/>
      <c r="L81" s="169">
        <v>880</v>
      </c>
      <c r="M81" s="143"/>
      <c r="N81" s="169">
        <v>491</v>
      </c>
      <c r="O81" s="143" t="e">
        <f>MATCH(RIGHT(D81,2),#REF!,0)</f>
        <v>#REF!</v>
      </c>
      <c r="P81" s="142"/>
      <c r="Q81" s="142"/>
      <c r="R81" s="142"/>
      <c r="S81" s="142"/>
      <c r="T81" s="142"/>
    </row>
    <row r="82" spans="1:20" hidden="1" x14ac:dyDescent="0.2">
      <c r="A82" s="159" t="b">
        <f t="shared" si="0"/>
        <v>0</v>
      </c>
      <c r="B82" s="159" t="s">
        <v>221</v>
      </c>
      <c r="C82" s="159"/>
      <c r="D82" s="168" t="s">
        <v>616</v>
      </c>
      <c r="E82" s="161"/>
      <c r="F82" s="169">
        <v>1331</v>
      </c>
      <c r="G82" s="143"/>
      <c r="H82" s="169">
        <v>1257</v>
      </c>
      <c r="I82" s="143"/>
      <c r="J82" s="169">
        <v>1693</v>
      </c>
      <c r="K82" s="143"/>
      <c r="L82" s="169">
        <v>1352</v>
      </c>
      <c r="M82" s="143"/>
      <c r="N82" s="169">
        <v>2179</v>
      </c>
      <c r="O82" s="143" t="e">
        <f>MATCH(RIGHT(D82,2),#REF!,0)</f>
        <v>#REF!</v>
      </c>
      <c r="P82" s="142"/>
      <c r="Q82" s="142"/>
      <c r="R82" s="142"/>
      <c r="S82" s="142"/>
      <c r="T82" s="142"/>
    </row>
    <row r="83" spans="1:20" hidden="1" x14ac:dyDescent="0.2">
      <c r="A83" s="159" t="b">
        <f t="shared" si="0"/>
        <v>0</v>
      </c>
      <c r="B83" s="159" t="s">
        <v>15</v>
      </c>
      <c r="C83" s="159"/>
      <c r="D83" s="168" t="s">
        <v>617</v>
      </c>
      <c r="E83" s="161"/>
      <c r="F83" s="169">
        <v>1784</v>
      </c>
      <c r="G83" s="143"/>
      <c r="H83" s="169">
        <v>1308</v>
      </c>
      <c r="I83" s="143"/>
      <c r="J83" s="169">
        <v>2677</v>
      </c>
      <c r="K83" s="143"/>
      <c r="L83" s="169">
        <v>1999</v>
      </c>
      <c r="M83" s="143"/>
      <c r="N83" s="169">
        <v>1882</v>
      </c>
      <c r="O83" s="143" t="e">
        <f>MATCH(RIGHT(D83,2),#REF!,0)</f>
        <v>#REF!</v>
      </c>
      <c r="P83" s="142"/>
      <c r="Q83" s="142"/>
      <c r="R83" s="142"/>
      <c r="S83" s="142"/>
      <c r="T83" s="142"/>
    </row>
    <row r="84" spans="1:20" x14ac:dyDescent="0.2">
      <c r="A84" s="159" t="b">
        <f t="shared" si="0"/>
        <v>1</v>
      </c>
      <c r="B84" s="159" t="s">
        <v>618</v>
      </c>
      <c r="C84" s="159"/>
      <c r="D84" s="168" t="s">
        <v>619</v>
      </c>
      <c r="E84" s="161"/>
      <c r="F84" s="169"/>
      <c r="G84" s="143"/>
      <c r="H84" s="169"/>
      <c r="I84" s="143"/>
      <c r="J84" s="169"/>
      <c r="K84" s="143"/>
      <c r="L84" s="169" t="s">
        <v>552</v>
      </c>
      <c r="M84" s="143"/>
      <c r="N84" s="169">
        <v>298</v>
      </c>
      <c r="O84" s="143" t="e">
        <f>MATCH(RIGHT(D84,2),#REF!,0)</f>
        <v>#REF!</v>
      </c>
      <c r="P84" s="142"/>
      <c r="Q84" s="142"/>
      <c r="R84" s="142"/>
      <c r="S84" s="142"/>
      <c r="T84" s="142"/>
    </row>
    <row r="85" spans="1:20" x14ac:dyDescent="0.2">
      <c r="A85" s="159" t="b">
        <f t="shared" si="0"/>
        <v>1</v>
      </c>
      <c r="B85" s="159" t="s">
        <v>620</v>
      </c>
      <c r="C85" s="159"/>
      <c r="D85" s="168" t="s">
        <v>621</v>
      </c>
      <c r="E85" s="161"/>
      <c r="F85" s="169"/>
      <c r="G85" s="143"/>
      <c r="H85" s="169"/>
      <c r="I85" s="143"/>
      <c r="J85" s="169"/>
      <c r="K85" s="143"/>
      <c r="L85" s="169" t="s">
        <v>552</v>
      </c>
      <c r="M85" s="143"/>
      <c r="N85" s="169">
        <v>118</v>
      </c>
      <c r="O85" s="143" t="e">
        <f>MATCH(RIGHT(D85,2),#REF!,0)</f>
        <v>#REF!</v>
      </c>
      <c r="P85" s="142"/>
      <c r="Q85" s="142"/>
      <c r="R85" s="142"/>
      <c r="S85" s="142"/>
      <c r="T85" s="142"/>
    </row>
    <row r="86" spans="1:20" x14ac:dyDescent="0.2">
      <c r="A86" s="159" t="b">
        <f t="shared" si="0"/>
        <v>1</v>
      </c>
      <c r="B86" s="159" t="s">
        <v>622</v>
      </c>
      <c r="C86" s="159"/>
      <c r="D86" s="168" t="s">
        <v>623</v>
      </c>
      <c r="E86" s="161"/>
      <c r="F86" s="169"/>
      <c r="G86" s="143"/>
      <c r="H86" s="169"/>
      <c r="I86" s="143"/>
      <c r="J86" s="169"/>
      <c r="K86" s="143"/>
      <c r="L86" s="169" t="s">
        <v>552</v>
      </c>
      <c r="M86" s="143"/>
      <c r="N86" s="169">
        <v>4</v>
      </c>
      <c r="O86" s="143" t="e">
        <f>MATCH(RIGHT(D86,2),#REF!,0)</f>
        <v>#REF!</v>
      </c>
      <c r="P86" s="142"/>
      <c r="Q86" s="142"/>
      <c r="R86" s="142"/>
      <c r="S86" s="142"/>
      <c r="T86" s="142"/>
    </row>
    <row r="87" spans="1:20" hidden="1" x14ac:dyDescent="0.2">
      <c r="A87" s="159" t="b">
        <f t="shared" si="0"/>
        <v>0</v>
      </c>
      <c r="B87" s="159" t="s">
        <v>266</v>
      </c>
      <c r="C87" s="159"/>
      <c r="D87" s="168" t="s">
        <v>624</v>
      </c>
      <c r="E87" s="161"/>
      <c r="F87" s="169">
        <v>8924</v>
      </c>
      <c r="G87" s="143"/>
      <c r="H87" s="169">
        <v>9458</v>
      </c>
      <c r="I87" s="143"/>
      <c r="J87" s="169">
        <v>9892</v>
      </c>
      <c r="K87" s="143"/>
      <c r="L87" s="169">
        <v>11187</v>
      </c>
      <c r="M87" s="143"/>
      <c r="N87" s="169">
        <v>10373</v>
      </c>
      <c r="O87" s="143" t="e">
        <f>MATCH(RIGHT(D87,2),#REF!,0)</f>
        <v>#REF!</v>
      </c>
      <c r="P87" s="142"/>
      <c r="Q87" s="142"/>
      <c r="R87" s="142"/>
      <c r="S87" s="142"/>
      <c r="T87" s="142"/>
    </row>
    <row r="88" spans="1:20" hidden="1" x14ac:dyDescent="0.2">
      <c r="A88" s="159" t="b">
        <f t="shared" si="0"/>
        <v>0</v>
      </c>
      <c r="B88" s="159" t="s">
        <v>36</v>
      </c>
      <c r="C88" s="159"/>
      <c r="D88" s="168" t="s">
        <v>625</v>
      </c>
      <c r="E88" s="161"/>
      <c r="F88" s="169">
        <v>1185</v>
      </c>
      <c r="G88" s="143"/>
      <c r="H88" s="169">
        <v>929</v>
      </c>
      <c r="I88" s="143"/>
      <c r="J88" s="169">
        <v>1109</v>
      </c>
      <c r="K88" s="143"/>
      <c r="L88" s="169">
        <v>1052</v>
      </c>
      <c r="M88" s="143"/>
      <c r="N88" s="169">
        <v>1031</v>
      </c>
      <c r="O88" s="143" t="e">
        <f>MATCH(RIGHT(D88,2),#REF!,0)</f>
        <v>#REF!</v>
      </c>
      <c r="P88" s="142"/>
      <c r="Q88" s="142"/>
      <c r="R88" s="142"/>
      <c r="S88" s="142"/>
      <c r="T88" s="142"/>
    </row>
    <row r="89" spans="1:20" hidden="1" x14ac:dyDescent="0.2">
      <c r="A89" s="159" t="b">
        <f t="shared" si="0"/>
        <v>0</v>
      </c>
      <c r="B89" s="159" t="s">
        <v>37</v>
      </c>
      <c r="C89" s="159"/>
      <c r="D89" s="168" t="s">
        <v>626</v>
      </c>
      <c r="E89" s="161"/>
      <c r="F89" s="169">
        <v>21414</v>
      </c>
      <c r="G89" s="143"/>
      <c r="H89" s="169">
        <v>15876</v>
      </c>
      <c r="I89" s="143"/>
      <c r="J89" s="169">
        <v>20920</v>
      </c>
      <c r="K89" s="143"/>
      <c r="L89" s="169">
        <v>23836</v>
      </c>
      <c r="M89" s="143"/>
      <c r="N89" s="169">
        <v>26669</v>
      </c>
      <c r="O89" s="143" t="e">
        <f>MATCH(RIGHT(D89,2),#REF!,0)</f>
        <v>#REF!</v>
      </c>
      <c r="P89" s="142"/>
      <c r="Q89" s="142"/>
      <c r="R89" s="142"/>
      <c r="S89" s="142"/>
      <c r="T89" s="142"/>
    </row>
    <row r="90" spans="1:20" hidden="1" x14ac:dyDescent="0.2">
      <c r="A90" s="159" t="b">
        <f t="shared" si="0"/>
        <v>0</v>
      </c>
      <c r="B90" s="159" t="s">
        <v>133</v>
      </c>
      <c r="C90" s="159"/>
      <c r="D90" s="168" t="s">
        <v>627</v>
      </c>
      <c r="E90" s="161"/>
      <c r="F90" s="169">
        <v>275</v>
      </c>
      <c r="G90" s="143"/>
      <c r="H90" s="169">
        <v>189</v>
      </c>
      <c r="I90" s="143"/>
      <c r="J90" s="169">
        <v>244</v>
      </c>
      <c r="K90" s="143"/>
      <c r="L90" s="169">
        <v>231</v>
      </c>
      <c r="M90" s="143"/>
      <c r="N90" s="169">
        <v>272</v>
      </c>
      <c r="O90" s="143" t="e">
        <f>MATCH(RIGHT(D90,2),#REF!,0)</f>
        <v>#REF!</v>
      </c>
      <c r="P90" s="142"/>
      <c r="Q90" s="142"/>
      <c r="R90" s="142"/>
      <c r="S90" s="142"/>
      <c r="T90" s="142"/>
    </row>
    <row r="91" spans="1:20" hidden="1" x14ac:dyDescent="0.2">
      <c r="A91" s="159" t="b">
        <f t="shared" si="0"/>
        <v>0</v>
      </c>
      <c r="B91" s="159" t="s">
        <v>58</v>
      </c>
      <c r="C91" s="159"/>
      <c r="D91" s="168" t="s">
        <v>628</v>
      </c>
      <c r="E91" s="161"/>
      <c r="F91" s="169">
        <v>9136</v>
      </c>
      <c r="G91" s="143"/>
      <c r="H91" s="169">
        <v>7330</v>
      </c>
      <c r="I91" s="143"/>
      <c r="J91" s="169">
        <v>7626</v>
      </c>
      <c r="K91" s="143"/>
      <c r="L91" s="169">
        <v>7041</v>
      </c>
      <c r="M91" s="143"/>
      <c r="N91" s="169">
        <v>6152</v>
      </c>
      <c r="O91" s="143" t="e">
        <f>MATCH(RIGHT(D91,2),#REF!,0)</f>
        <v>#REF!</v>
      </c>
      <c r="P91" s="142"/>
      <c r="Q91" s="142"/>
      <c r="R91" s="142"/>
      <c r="S91" s="142"/>
      <c r="T91" s="142"/>
    </row>
    <row r="92" spans="1:20" hidden="1" x14ac:dyDescent="0.2">
      <c r="A92" s="159" t="b">
        <f t="shared" si="0"/>
        <v>0</v>
      </c>
      <c r="B92" s="159" t="s">
        <v>61</v>
      </c>
      <c r="C92" s="159"/>
      <c r="D92" s="168" t="s">
        <v>629</v>
      </c>
      <c r="E92" s="161"/>
      <c r="F92" s="169">
        <v>2349</v>
      </c>
      <c r="G92" s="143"/>
      <c r="H92" s="169">
        <v>336</v>
      </c>
      <c r="I92" s="143"/>
      <c r="J92" s="169">
        <v>1678</v>
      </c>
      <c r="K92" s="143"/>
      <c r="L92" s="169">
        <v>1283</v>
      </c>
      <c r="M92" s="143"/>
      <c r="N92" s="169">
        <v>3415</v>
      </c>
      <c r="O92" s="143" t="e">
        <f>MATCH(RIGHT(D92,2),#REF!,0)</f>
        <v>#REF!</v>
      </c>
      <c r="P92" s="142"/>
      <c r="Q92" s="142"/>
      <c r="R92" s="142"/>
      <c r="S92" s="142"/>
      <c r="T92" s="142"/>
    </row>
    <row r="93" spans="1:20" hidden="1" x14ac:dyDescent="0.2">
      <c r="A93" s="159" t="b">
        <f t="shared" si="0"/>
        <v>0</v>
      </c>
      <c r="B93" s="159" t="s">
        <v>116</v>
      </c>
      <c r="C93" s="160"/>
      <c r="D93" s="168" t="s">
        <v>630</v>
      </c>
      <c r="E93" s="161"/>
      <c r="F93" s="169">
        <v>861</v>
      </c>
      <c r="G93" s="143"/>
      <c r="H93" s="169">
        <v>685</v>
      </c>
      <c r="I93" s="143"/>
      <c r="J93" s="169">
        <v>645</v>
      </c>
      <c r="K93" s="143"/>
      <c r="L93" s="169">
        <v>576</v>
      </c>
      <c r="M93" s="143"/>
      <c r="N93" s="169" t="s">
        <v>607</v>
      </c>
      <c r="O93" s="143"/>
      <c r="P93" s="170"/>
      <c r="Q93" s="170"/>
      <c r="R93" s="170"/>
      <c r="S93" s="170"/>
      <c r="T93" s="170"/>
    </row>
    <row r="94" spans="1:20" hidden="1" x14ac:dyDescent="0.2">
      <c r="A94" s="159" t="b">
        <f t="shared" si="0"/>
        <v>0</v>
      </c>
      <c r="B94" s="161" t="s">
        <v>115</v>
      </c>
      <c r="C94" s="159"/>
      <c r="D94" s="168" t="s">
        <v>631</v>
      </c>
      <c r="E94" s="161"/>
      <c r="F94" s="172">
        <v>50573</v>
      </c>
      <c r="G94" s="161"/>
      <c r="H94" s="172">
        <v>41511</v>
      </c>
      <c r="I94" s="161"/>
      <c r="J94" s="172">
        <v>50503</v>
      </c>
      <c r="K94" s="161"/>
      <c r="L94" s="172">
        <v>50326</v>
      </c>
      <c r="M94" s="161"/>
      <c r="N94" s="172">
        <v>55462</v>
      </c>
      <c r="O94" s="143" t="e">
        <f>MATCH(RIGHT(D94,2),#REF!,0)</f>
        <v>#REF!</v>
      </c>
      <c r="P94" s="142"/>
      <c r="Q94" s="142"/>
      <c r="R94" s="142"/>
      <c r="S94" s="142"/>
      <c r="T94" s="142"/>
    </row>
    <row r="95" spans="1:20" hidden="1" x14ac:dyDescent="0.2">
      <c r="A95" s="159" t="b">
        <f t="shared" si="0"/>
        <v>0</v>
      </c>
      <c r="B95" s="159"/>
      <c r="C95" s="159"/>
      <c r="D95" s="168"/>
      <c r="E95" s="143"/>
      <c r="F95" s="173"/>
      <c r="G95" s="143"/>
      <c r="H95" s="173"/>
      <c r="I95" s="174"/>
      <c r="J95" s="173"/>
      <c r="K95" s="174"/>
      <c r="L95" s="173"/>
      <c r="M95" s="174"/>
      <c r="N95" s="166"/>
      <c r="O95" s="166"/>
      <c r="P95" s="142"/>
      <c r="Q95" s="142"/>
      <c r="R95" s="142"/>
      <c r="S95" s="142"/>
      <c r="T95" s="168"/>
    </row>
    <row r="96" spans="1:20" hidden="1" x14ac:dyDescent="0.2">
      <c r="A96" s="159" t="b">
        <f t="shared" si="0"/>
        <v>0</v>
      </c>
      <c r="B96" s="160" t="s">
        <v>326</v>
      </c>
      <c r="C96" s="159"/>
      <c r="D96" s="142"/>
      <c r="E96" s="143"/>
      <c r="F96" s="142"/>
      <c r="G96" s="144"/>
      <c r="H96" s="142"/>
      <c r="I96" s="144"/>
      <c r="J96" s="142"/>
      <c r="K96" s="144"/>
      <c r="L96" s="142"/>
      <c r="M96" s="144"/>
      <c r="N96" s="142"/>
      <c r="O96" s="166"/>
      <c r="P96" s="142"/>
      <c r="Q96" s="142"/>
      <c r="R96" s="167"/>
      <c r="S96" s="142"/>
      <c r="T96" s="168"/>
    </row>
    <row r="97" spans="1:15" hidden="1" x14ac:dyDescent="0.2">
      <c r="A97" s="159" t="b">
        <f t="shared" si="0"/>
        <v>0</v>
      </c>
      <c r="B97" s="159" t="s">
        <v>224</v>
      </c>
      <c r="C97" s="159"/>
      <c r="D97" s="168" t="s">
        <v>632</v>
      </c>
      <c r="E97" s="161"/>
      <c r="F97" s="169">
        <v>999</v>
      </c>
      <c r="G97" s="143"/>
      <c r="H97" s="169">
        <v>770</v>
      </c>
      <c r="I97" s="143"/>
      <c r="J97" s="169">
        <v>897</v>
      </c>
      <c r="K97" s="143"/>
      <c r="L97" s="169">
        <v>789</v>
      </c>
      <c r="M97" s="143"/>
      <c r="N97" s="169">
        <v>707</v>
      </c>
      <c r="O97" s="143" t="e">
        <f>MATCH(RIGHT(D97,2),#REF!,0)</f>
        <v>#REF!</v>
      </c>
    </row>
    <row r="98" spans="1:15" hidden="1" x14ac:dyDescent="0.2">
      <c r="A98" s="159" t="b">
        <f t="shared" si="0"/>
        <v>0</v>
      </c>
      <c r="B98" s="159" t="s">
        <v>207</v>
      </c>
      <c r="C98" s="159"/>
      <c r="D98" s="168" t="s">
        <v>633</v>
      </c>
      <c r="E98" s="161"/>
      <c r="F98" s="169">
        <v>7437</v>
      </c>
      <c r="G98" s="143"/>
      <c r="H98" s="169">
        <v>8991</v>
      </c>
      <c r="I98" s="143"/>
      <c r="J98" s="169">
        <v>9205</v>
      </c>
      <c r="K98" s="143"/>
      <c r="L98" s="169">
        <v>8220</v>
      </c>
      <c r="M98" s="143"/>
      <c r="N98" s="169">
        <v>8527</v>
      </c>
      <c r="O98" s="143" t="e">
        <f>MATCH(RIGHT(D98,2),#REF!,0)</f>
        <v>#REF!</v>
      </c>
    </row>
    <row r="99" spans="1:15" hidden="1" x14ac:dyDescent="0.2">
      <c r="A99" s="159" t="b">
        <f t="shared" si="0"/>
        <v>0</v>
      </c>
      <c r="B99" s="159" t="s">
        <v>9</v>
      </c>
      <c r="C99" s="159"/>
      <c r="D99" s="168" t="s">
        <v>634</v>
      </c>
      <c r="E99" s="161"/>
      <c r="F99" s="169">
        <v>419</v>
      </c>
      <c r="G99" s="143"/>
      <c r="H99" s="169">
        <v>605</v>
      </c>
      <c r="I99" s="143"/>
      <c r="J99" s="169">
        <v>765</v>
      </c>
      <c r="K99" s="143"/>
      <c r="L99" s="169">
        <v>859</v>
      </c>
      <c r="M99" s="143"/>
      <c r="N99" s="169">
        <v>742</v>
      </c>
      <c r="O99" s="143" t="e">
        <f>MATCH(RIGHT(D99,2),#REF!,0)</f>
        <v>#REF!</v>
      </c>
    </row>
    <row r="100" spans="1:15" x14ac:dyDescent="0.2">
      <c r="A100" s="159" t="b">
        <f t="shared" si="0"/>
        <v>1</v>
      </c>
      <c r="B100" s="159" t="s">
        <v>635</v>
      </c>
      <c r="C100" s="159"/>
      <c r="D100" s="168" t="s">
        <v>636</v>
      </c>
      <c r="E100" s="161"/>
      <c r="F100" s="169"/>
      <c r="G100" s="143"/>
      <c r="H100" s="169"/>
      <c r="I100" s="143"/>
      <c r="J100" s="169"/>
      <c r="K100" s="143"/>
      <c r="L100" s="169" t="s">
        <v>552</v>
      </c>
      <c r="M100" s="143"/>
      <c r="N100" s="169">
        <v>38</v>
      </c>
      <c r="O100" s="143" t="e">
        <f>MATCH(RIGHT(D100,2),#REF!,0)</f>
        <v>#REF!</v>
      </c>
    </row>
    <row r="101" spans="1:15" x14ac:dyDescent="0.2">
      <c r="A101" s="159" t="b">
        <f t="shared" si="0"/>
        <v>1</v>
      </c>
      <c r="B101" s="159" t="s">
        <v>637</v>
      </c>
      <c r="C101" s="159"/>
      <c r="D101" s="168" t="s">
        <v>638</v>
      </c>
      <c r="E101" s="161"/>
      <c r="F101" s="169"/>
      <c r="G101" s="143"/>
      <c r="H101" s="169"/>
      <c r="I101" s="143"/>
      <c r="J101" s="169"/>
      <c r="K101" s="143"/>
      <c r="L101" s="169" t="s">
        <v>552</v>
      </c>
      <c r="M101" s="143"/>
      <c r="N101" s="169">
        <v>3</v>
      </c>
      <c r="O101" s="143" t="e">
        <f>MATCH(RIGHT(D101,2),#REF!,0)</f>
        <v>#REF!</v>
      </c>
    </row>
    <row r="102" spans="1:15" hidden="1" x14ac:dyDescent="0.2">
      <c r="A102" s="159" t="b">
        <f t="shared" si="0"/>
        <v>0</v>
      </c>
      <c r="B102" s="159" t="s">
        <v>216</v>
      </c>
      <c r="C102" s="159"/>
      <c r="D102" s="168" t="s">
        <v>639</v>
      </c>
      <c r="E102" s="161"/>
      <c r="F102" s="169">
        <v>306</v>
      </c>
      <c r="G102" s="143"/>
      <c r="H102" s="169">
        <v>166</v>
      </c>
      <c r="I102" s="143"/>
      <c r="J102" s="169">
        <v>321</v>
      </c>
      <c r="K102" s="143"/>
      <c r="L102" s="169">
        <v>327</v>
      </c>
      <c r="M102" s="143"/>
      <c r="N102" s="169">
        <v>318</v>
      </c>
      <c r="O102" s="143" t="e">
        <f>MATCH(RIGHT(D102,2),#REF!,0)</f>
        <v>#REF!</v>
      </c>
    </row>
    <row r="103" spans="1:15" x14ac:dyDescent="0.2">
      <c r="A103" s="159" t="b">
        <f t="shared" si="0"/>
        <v>1</v>
      </c>
      <c r="B103" s="159" t="s">
        <v>640</v>
      </c>
      <c r="C103" s="159"/>
      <c r="D103" s="168" t="s">
        <v>641</v>
      </c>
      <c r="E103" s="161"/>
      <c r="F103" s="169"/>
      <c r="G103" s="143"/>
      <c r="H103" s="169"/>
      <c r="I103" s="143"/>
      <c r="J103" s="169"/>
      <c r="K103" s="143"/>
      <c r="L103" s="169" t="s">
        <v>552</v>
      </c>
      <c r="M103" s="143"/>
      <c r="N103" s="169">
        <v>26</v>
      </c>
      <c r="O103" s="143" t="e">
        <f>MATCH(RIGHT(D103,2),#REF!,0)</f>
        <v>#REF!</v>
      </c>
    </row>
    <row r="104" spans="1:15" x14ac:dyDescent="0.2">
      <c r="A104" s="159" t="b">
        <f t="shared" si="0"/>
        <v>1</v>
      </c>
      <c r="B104" s="159" t="s">
        <v>642</v>
      </c>
      <c r="C104" s="159"/>
      <c r="D104" s="168" t="s">
        <v>643</v>
      </c>
      <c r="E104" s="161"/>
      <c r="F104" s="169"/>
      <c r="G104" s="143"/>
      <c r="H104" s="169"/>
      <c r="I104" s="143"/>
      <c r="J104" s="169"/>
      <c r="K104" s="143"/>
      <c r="L104" s="169" t="s">
        <v>552</v>
      </c>
      <c r="M104" s="143"/>
      <c r="N104" s="169">
        <v>14</v>
      </c>
      <c r="O104" s="143" t="e">
        <f>MATCH(RIGHT(D104,2),#REF!,0)</f>
        <v>#REF!</v>
      </c>
    </row>
    <row r="105" spans="1:15" x14ac:dyDescent="0.2">
      <c r="A105" s="159" t="b">
        <f t="shared" si="0"/>
        <v>1</v>
      </c>
      <c r="B105" s="159" t="s">
        <v>644</v>
      </c>
      <c r="C105" s="159"/>
      <c r="D105" s="168" t="s">
        <v>645</v>
      </c>
      <c r="E105" s="161"/>
      <c r="F105" s="169"/>
      <c r="G105" s="143"/>
      <c r="H105" s="169"/>
      <c r="I105" s="143"/>
      <c r="J105" s="169"/>
      <c r="K105" s="143"/>
      <c r="L105" s="169" t="s">
        <v>552</v>
      </c>
      <c r="M105" s="143"/>
      <c r="N105" s="169">
        <v>166</v>
      </c>
      <c r="O105" s="143" t="e">
        <f>MATCH(RIGHT(D105,2),#REF!,0)</f>
        <v>#REF!</v>
      </c>
    </row>
    <row r="106" spans="1:15" x14ac:dyDescent="0.2">
      <c r="A106" s="159" t="b">
        <f t="shared" si="0"/>
        <v>1</v>
      </c>
      <c r="B106" s="159" t="s">
        <v>646</v>
      </c>
      <c r="C106" s="159"/>
      <c r="D106" s="168" t="s">
        <v>647</v>
      </c>
      <c r="E106" s="161"/>
      <c r="F106" s="169"/>
      <c r="G106" s="143"/>
      <c r="H106" s="169"/>
      <c r="I106" s="143"/>
      <c r="J106" s="169"/>
      <c r="K106" s="143"/>
      <c r="L106" s="169" t="s">
        <v>552</v>
      </c>
      <c r="M106" s="143"/>
      <c r="N106" s="169">
        <v>77</v>
      </c>
      <c r="O106" s="143" t="e">
        <f>MATCH(RIGHT(D106,2),#REF!,0)</f>
        <v>#REF!</v>
      </c>
    </row>
    <row r="107" spans="1:15" x14ac:dyDescent="0.2">
      <c r="A107" s="159" t="b">
        <f t="shared" si="0"/>
        <v>1</v>
      </c>
      <c r="B107" s="159" t="s">
        <v>648</v>
      </c>
      <c r="C107" s="159"/>
      <c r="D107" s="168" t="s">
        <v>649</v>
      </c>
      <c r="E107" s="161"/>
      <c r="F107" s="169"/>
      <c r="G107" s="143"/>
      <c r="H107" s="169"/>
      <c r="I107" s="143"/>
      <c r="J107" s="169"/>
      <c r="K107" s="143"/>
      <c r="L107" s="169" t="s">
        <v>552</v>
      </c>
      <c r="M107" s="143"/>
      <c r="N107" s="169">
        <v>154</v>
      </c>
      <c r="O107" s="143" t="e">
        <f>MATCH(RIGHT(D107,2),#REF!,0)</f>
        <v>#REF!</v>
      </c>
    </row>
    <row r="108" spans="1:15" hidden="1" x14ac:dyDescent="0.2">
      <c r="A108" s="159" t="b">
        <f t="shared" si="0"/>
        <v>0</v>
      </c>
      <c r="B108" s="159" t="s">
        <v>227</v>
      </c>
      <c r="C108" s="159"/>
      <c r="D108" s="168" t="s">
        <v>650</v>
      </c>
      <c r="E108" s="161"/>
      <c r="F108" s="169">
        <v>5874</v>
      </c>
      <c r="G108" s="143"/>
      <c r="H108" s="169">
        <v>6268</v>
      </c>
      <c r="I108" s="143"/>
      <c r="J108" s="169">
        <v>4572</v>
      </c>
      <c r="K108" s="143"/>
      <c r="L108" s="169">
        <v>4484</v>
      </c>
      <c r="M108" s="143"/>
      <c r="N108" s="169">
        <v>4752</v>
      </c>
      <c r="O108" s="143" t="e">
        <f>MATCH(RIGHT(D108,2),#REF!,0)</f>
        <v>#REF!</v>
      </c>
    </row>
    <row r="109" spans="1:15" x14ac:dyDescent="0.2">
      <c r="A109" s="159" t="b">
        <f t="shared" si="0"/>
        <v>1</v>
      </c>
      <c r="B109" s="159" t="s">
        <v>651</v>
      </c>
      <c r="C109" s="159"/>
      <c r="D109" s="168" t="s">
        <v>652</v>
      </c>
      <c r="E109" s="161"/>
      <c r="F109" s="169"/>
      <c r="G109" s="143"/>
      <c r="H109" s="169"/>
      <c r="I109" s="143"/>
      <c r="J109" s="169"/>
      <c r="K109" s="143"/>
      <c r="L109" s="169" t="s">
        <v>552</v>
      </c>
      <c r="M109" s="143"/>
      <c r="N109" s="169">
        <v>23</v>
      </c>
      <c r="O109" s="143" t="e">
        <f>MATCH(RIGHT(D109,2),#REF!,0)</f>
        <v>#REF!</v>
      </c>
    </row>
    <row r="110" spans="1:15" hidden="1" x14ac:dyDescent="0.2">
      <c r="A110" s="159" t="b">
        <f t="shared" si="0"/>
        <v>0</v>
      </c>
      <c r="B110" s="159" t="s">
        <v>228</v>
      </c>
      <c r="C110" s="159"/>
      <c r="D110" s="168" t="s">
        <v>653</v>
      </c>
      <c r="E110" s="161"/>
      <c r="F110" s="169">
        <v>92</v>
      </c>
      <c r="G110" s="143"/>
      <c r="H110" s="169">
        <v>80</v>
      </c>
      <c r="I110" s="143"/>
      <c r="J110" s="169">
        <v>87</v>
      </c>
      <c r="K110" s="143"/>
      <c r="L110" s="169">
        <v>131</v>
      </c>
      <c r="M110" s="143"/>
      <c r="N110" s="169">
        <v>122</v>
      </c>
      <c r="O110" s="143" t="e">
        <f>MATCH(RIGHT(D110,2),#REF!,0)</f>
        <v>#REF!</v>
      </c>
    </row>
    <row r="111" spans="1:15" x14ac:dyDescent="0.2">
      <c r="A111" s="159" t="b">
        <f t="shared" si="0"/>
        <v>1</v>
      </c>
      <c r="B111" s="159" t="s">
        <v>654</v>
      </c>
      <c r="C111" s="159"/>
      <c r="D111" s="168" t="s">
        <v>655</v>
      </c>
      <c r="E111" s="161"/>
      <c r="F111" s="169"/>
      <c r="G111" s="143"/>
      <c r="H111" s="169"/>
      <c r="I111" s="143"/>
      <c r="J111" s="169"/>
      <c r="K111" s="143"/>
      <c r="L111" s="169" t="s">
        <v>552</v>
      </c>
      <c r="M111" s="143"/>
      <c r="N111" s="169">
        <v>647</v>
      </c>
      <c r="O111" s="143" t="e">
        <f>MATCH(RIGHT(D111,2),#REF!,0)</f>
        <v>#REF!</v>
      </c>
    </row>
    <row r="112" spans="1:15" x14ac:dyDescent="0.2">
      <c r="A112" s="159" t="b">
        <f t="shared" si="0"/>
        <v>1</v>
      </c>
      <c r="B112" s="159" t="s">
        <v>656</v>
      </c>
      <c r="C112" s="159"/>
      <c r="D112" s="168" t="s">
        <v>657</v>
      </c>
      <c r="E112" s="161"/>
      <c r="F112" s="169"/>
      <c r="G112" s="143"/>
      <c r="H112" s="169"/>
      <c r="I112" s="143"/>
      <c r="J112" s="169"/>
      <c r="K112" s="143"/>
      <c r="L112" s="169" t="s">
        <v>552</v>
      </c>
      <c r="M112" s="143"/>
      <c r="N112" s="169">
        <v>64</v>
      </c>
      <c r="O112" s="143" t="e">
        <f>MATCH(RIGHT(D112,2),#REF!,0)</f>
        <v>#REF!</v>
      </c>
    </row>
    <row r="113" spans="1:15" hidden="1" x14ac:dyDescent="0.2">
      <c r="A113" s="159" t="b">
        <f t="shared" si="0"/>
        <v>0</v>
      </c>
      <c r="B113" s="159" t="s">
        <v>10</v>
      </c>
      <c r="C113" s="159"/>
      <c r="D113" s="168" t="s">
        <v>658</v>
      </c>
      <c r="E113" s="161"/>
      <c r="F113" s="169">
        <v>1545</v>
      </c>
      <c r="G113" s="143"/>
      <c r="H113" s="169">
        <v>1888</v>
      </c>
      <c r="I113" s="143"/>
      <c r="J113" s="169">
        <v>1780</v>
      </c>
      <c r="K113" s="143"/>
      <c r="L113" s="169">
        <v>1474</v>
      </c>
      <c r="M113" s="143"/>
      <c r="N113" s="169">
        <v>1200</v>
      </c>
      <c r="O113" s="143" t="e">
        <f>MATCH(RIGHT(D113,2),#REF!,0)</f>
        <v>#REF!</v>
      </c>
    </row>
    <row r="114" spans="1:15" x14ac:dyDescent="0.2">
      <c r="A114" s="159" t="b">
        <f t="shared" si="0"/>
        <v>1</v>
      </c>
      <c r="B114" s="159" t="s">
        <v>659</v>
      </c>
      <c r="C114" s="159"/>
      <c r="D114" s="168" t="s">
        <v>660</v>
      </c>
      <c r="E114" s="161"/>
      <c r="F114" s="169"/>
      <c r="G114" s="143"/>
      <c r="H114" s="169"/>
      <c r="I114" s="143"/>
      <c r="J114" s="169"/>
      <c r="K114" s="143"/>
      <c r="L114" s="169" t="s">
        <v>552</v>
      </c>
      <c r="M114" s="143"/>
      <c r="N114" s="169">
        <v>49</v>
      </c>
      <c r="O114" s="143" t="e">
        <f>MATCH(RIGHT(D114,2),#REF!,0)</f>
        <v>#REF!</v>
      </c>
    </row>
    <row r="115" spans="1:15" hidden="1" x14ac:dyDescent="0.2">
      <c r="A115" s="159" t="b">
        <f t="shared" si="0"/>
        <v>0</v>
      </c>
      <c r="B115" s="159" t="s">
        <v>19</v>
      </c>
      <c r="C115" s="159"/>
      <c r="D115" s="168" t="s">
        <v>661</v>
      </c>
      <c r="E115" s="161"/>
      <c r="F115" s="169">
        <v>63</v>
      </c>
      <c r="G115" s="143"/>
      <c r="H115" s="169">
        <v>66</v>
      </c>
      <c r="I115" s="143"/>
      <c r="J115" s="169">
        <v>87</v>
      </c>
      <c r="K115" s="143"/>
      <c r="L115" s="169">
        <v>107</v>
      </c>
      <c r="M115" s="143"/>
      <c r="N115" s="169">
        <v>114</v>
      </c>
      <c r="O115" s="143" t="e">
        <f>MATCH(RIGHT(D115,2),#REF!,0)</f>
        <v>#REF!</v>
      </c>
    </row>
    <row r="116" spans="1:15" hidden="1" x14ac:dyDescent="0.2">
      <c r="A116" s="159" t="b">
        <f t="shared" si="0"/>
        <v>0</v>
      </c>
      <c r="B116" s="159" t="s">
        <v>18</v>
      </c>
      <c r="C116" s="159"/>
      <c r="D116" s="168" t="s">
        <v>662</v>
      </c>
      <c r="E116" s="161"/>
      <c r="F116" s="169">
        <v>231</v>
      </c>
      <c r="G116" s="143"/>
      <c r="H116" s="169">
        <v>1044</v>
      </c>
      <c r="I116" s="143"/>
      <c r="J116" s="169">
        <v>1055</v>
      </c>
      <c r="K116" s="143"/>
      <c r="L116" s="169">
        <v>580</v>
      </c>
      <c r="M116" s="143"/>
      <c r="N116" s="169">
        <v>562</v>
      </c>
      <c r="O116" s="143" t="e">
        <f>MATCH(RIGHT(D116,2),#REF!,0)</f>
        <v>#REF!</v>
      </c>
    </row>
    <row r="117" spans="1:15" hidden="1" x14ac:dyDescent="0.2">
      <c r="A117" s="159" t="b">
        <f t="shared" si="0"/>
        <v>0</v>
      </c>
      <c r="B117" s="159" t="s">
        <v>17</v>
      </c>
      <c r="C117" s="159"/>
      <c r="D117" s="168" t="s">
        <v>663</v>
      </c>
      <c r="E117" s="161"/>
      <c r="F117" s="169">
        <v>5618</v>
      </c>
      <c r="G117" s="143"/>
      <c r="H117" s="169">
        <v>6396</v>
      </c>
      <c r="I117" s="143"/>
      <c r="J117" s="169">
        <v>5635</v>
      </c>
      <c r="K117" s="143"/>
      <c r="L117" s="169">
        <v>5356</v>
      </c>
      <c r="M117" s="143"/>
      <c r="N117" s="169">
        <v>5565</v>
      </c>
      <c r="O117" s="143" t="e">
        <f>MATCH(RIGHT(D117,2),#REF!,0)</f>
        <v>#REF!</v>
      </c>
    </row>
    <row r="118" spans="1:15" hidden="1" x14ac:dyDescent="0.2">
      <c r="A118" s="159" t="b">
        <f t="shared" si="0"/>
        <v>0</v>
      </c>
      <c r="B118" s="159" t="s">
        <v>214</v>
      </c>
      <c r="C118" s="159"/>
      <c r="D118" s="168" t="s">
        <v>664</v>
      </c>
      <c r="E118" s="161"/>
      <c r="F118" s="169">
        <v>100</v>
      </c>
      <c r="G118" s="143"/>
      <c r="H118" s="169">
        <v>123</v>
      </c>
      <c r="I118" s="143"/>
      <c r="J118" s="169">
        <v>150</v>
      </c>
      <c r="K118" s="143"/>
      <c r="L118" s="169">
        <v>136</v>
      </c>
      <c r="M118" s="143"/>
      <c r="N118" s="169">
        <v>109</v>
      </c>
      <c r="O118" s="143" t="e">
        <f>MATCH(RIGHT(D118,2),#REF!,0)</f>
        <v>#REF!</v>
      </c>
    </row>
    <row r="119" spans="1:15" hidden="1" x14ac:dyDescent="0.2">
      <c r="A119" s="159" t="b">
        <f t="shared" si="0"/>
        <v>0</v>
      </c>
      <c r="B119" s="159" t="s">
        <v>21</v>
      </c>
      <c r="C119" s="159"/>
      <c r="D119" s="168" t="s">
        <v>665</v>
      </c>
      <c r="E119" s="161"/>
      <c r="F119" s="169">
        <v>3998</v>
      </c>
      <c r="G119" s="143"/>
      <c r="H119" s="169">
        <v>3811</v>
      </c>
      <c r="I119" s="143"/>
      <c r="J119" s="169">
        <v>3178</v>
      </c>
      <c r="K119" s="143"/>
      <c r="L119" s="169">
        <v>3153</v>
      </c>
      <c r="M119" s="143"/>
      <c r="N119" s="169">
        <v>3227</v>
      </c>
      <c r="O119" s="143" t="e">
        <f>MATCH(RIGHT(D119,2),#REF!,0)</f>
        <v>#REF!</v>
      </c>
    </row>
    <row r="120" spans="1:15" hidden="1" x14ac:dyDescent="0.2">
      <c r="A120" s="159" t="b">
        <f t="shared" si="0"/>
        <v>0</v>
      </c>
      <c r="B120" s="159" t="s">
        <v>22</v>
      </c>
      <c r="C120" s="159"/>
      <c r="D120" s="168" t="s">
        <v>666</v>
      </c>
      <c r="E120" s="161"/>
      <c r="F120" s="169">
        <v>3601</v>
      </c>
      <c r="G120" s="143"/>
      <c r="H120" s="169">
        <v>3719</v>
      </c>
      <c r="I120" s="143"/>
      <c r="J120" s="169">
        <v>3763</v>
      </c>
      <c r="K120" s="143"/>
      <c r="L120" s="169">
        <v>3615</v>
      </c>
      <c r="M120" s="143"/>
      <c r="N120" s="169">
        <v>3848</v>
      </c>
      <c r="O120" s="143" t="e">
        <f>MATCH(RIGHT(D120,2),#REF!,0)</f>
        <v>#REF!</v>
      </c>
    </row>
    <row r="121" spans="1:15" hidden="1" x14ac:dyDescent="0.2">
      <c r="A121" s="159" t="b">
        <f t="shared" si="0"/>
        <v>0</v>
      </c>
      <c r="B121" s="159" t="s">
        <v>24</v>
      </c>
      <c r="C121" s="159"/>
      <c r="D121" s="168" t="s">
        <v>667</v>
      </c>
      <c r="E121" s="161"/>
      <c r="F121" s="169">
        <v>21946</v>
      </c>
      <c r="G121" s="143"/>
      <c r="H121" s="169">
        <v>19423</v>
      </c>
      <c r="I121" s="143"/>
      <c r="J121" s="169">
        <v>21107</v>
      </c>
      <c r="K121" s="143"/>
      <c r="L121" s="169">
        <v>21114</v>
      </c>
      <c r="M121" s="143"/>
      <c r="N121" s="169">
        <v>18750</v>
      </c>
      <c r="O121" s="143" t="e">
        <f>MATCH(RIGHT(D121,2),#REF!,0)</f>
        <v>#REF!</v>
      </c>
    </row>
    <row r="122" spans="1:15" x14ac:dyDescent="0.2">
      <c r="A122" s="159" t="b">
        <f t="shared" si="0"/>
        <v>1</v>
      </c>
      <c r="B122" s="159" t="s">
        <v>668</v>
      </c>
      <c r="C122" s="159"/>
      <c r="D122" s="168" t="s">
        <v>669</v>
      </c>
      <c r="E122" s="161"/>
      <c r="F122" s="169"/>
      <c r="G122" s="143"/>
      <c r="H122" s="169"/>
      <c r="I122" s="143"/>
      <c r="J122" s="169"/>
      <c r="K122" s="143"/>
      <c r="L122" s="169" t="s">
        <v>552</v>
      </c>
      <c r="M122" s="143"/>
      <c r="N122" s="169">
        <v>139</v>
      </c>
      <c r="O122" s="143" t="e">
        <f>MATCH(RIGHT(D122,2),#REF!,0)</f>
        <v>#REF!</v>
      </c>
    </row>
    <row r="123" spans="1:15" hidden="1" x14ac:dyDescent="0.2">
      <c r="A123" s="159" t="b">
        <f t="shared" si="0"/>
        <v>0</v>
      </c>
      <c r="B123" s="159" t="s">
        <v>232</v>
      </c>
      <c r="C123" s="159"/>
      <c r="D123" s="168" t="s">
        <v>670</v>
      </c>
      <c r="E123" s="161"/>
      <c r="F123" s="169">
        <v>1354</v>
      </c>
      <c r="G123" s="143"/>
      <c r="H123" s="169">
        <v>1150</v>
      </c>
      <c r="I123" s="143"/>
      <c r="J123" s="169">
        <v>744</v>
      </c>
      <c r="K123" s="143"/>
      <c r="L123" s="169">
        <v>1210</v>
      </c>
      <c r="M123" s="143"/>
      <c r="N123" s="169">
        <v>1076</v>
      </c>
      <c r="O123" s="143" t="e">
        <f>MATCH(RIGHT(D123,2),#REF!,0)</f>
        <v>#REF!</v>
      </c>
    </row>
    <row r="124" spans="1:15" hidden="1" x14ac:dyDescent="0.2">
      <c r="A124" s="159" t="b">
        <f t="shared" si="0"/>
        <v>0</v>
      </c>
      <c r="B124" s="159" t="s">
        <v>236</v>
      </c>
      <c r="C124" s="159"/>
      <c r="D124" s="168" t="s">
        <v>671</v>
      </c>
      <c r="E124" s="161"/>
      <c r="F124" s="169">
        <v>13625</v>
      </c>
      <c r="G124" s="143"/>
      <c r="H124" s="169">
        <v>13141</v>
      </c>
      <c r="I124" s="143"/>
      <c r="J124" s="169">
        <v>12825</v>
      </c>
      <c r="K124" s="143"/>
      <c r="L124" s="169">
        <v>13177</v>
      </c>
      <c r="M124" s="143"/>
      <c r="N124" s="169">
        <v>13278</v>
      </c>
      <c r="O124" s="143" t="e">
        <f>MATCH(RIGHT(D124,2),#REF!,0)</f>
        <v>#REF!</v>
      </c>
    </row>
    <row r="125" spans="1:15" x14ac:dyDescent="0.2">
      <c r="A125" s="159" t="b">
        <f t="shared" si="0"/>
        <v>1</v>
      </c>
      <c r="B125" s="159" t="s">
        <v>672</v>
      </c>
      <c r="C125" s="159"/>
      <c r="D125" s="168" t="s">
        <v>673</v>
      </c>
      <c r="E125" s="161"/>
      <c r="F125" s="169"/>
      <c r="G125" s="143"/>
      <c r="H125" s="169"/>
      <c r="I125" s="143"/>
      <c r="J125" s="169"/>
      <c r="K125" s="143"/>
      <c r="L125" s="169" t="s">
        <v>552</v>
      </c>
      <c r="M125" s="143"/>
      <c r="N125" s="169">
        <v>161</v>
      </c>
      <c r="O125" s="143" t="e">
        <f>MATCH(RIGHT(D125,2),#REF!,0)</f>
        <v>#REF!</v>
      </c>
    </row>
    <row r="126" spans="1:15" hidden="1" x14ac:dyDescent="0.2">
      <c r="A126" s="159" t="b">
        <f t="shared" si="0"/>
        <v>0</v>
      </c>
      <c r="B126" s="159" t="s">
        <v>45</v>
      </c>
      <c r="C126" s="159"/>
      <c r="D126" s="168" t="s">
        <v>674</v>
      </c>
      <c r="E126" s="161"/>
      <c r="F126" s="169">
        <v>344</v>
      </c>
      <c r="G126" s="143"/>
      <c r="H126" s="169">
        <v>240</v>
      </c>
      <c r="I126" s="143"/>
      <c r="J126" s="169">
        <v>223</v>
      </c>
      <c r="K126" s="143"/>
      <c r="L126" s="169">
        <v>265</v>
      </c>
      <c r="M126" s="143"/>
      <c r="N126" s="169">
        <v>262</v>
      </c>
      <c r="O126" s="143" t="e">
        <f>MATCH(RIGHT(D126,2),#REF!,0)</f>
        <v>#REF!</v>
      </c>
    </row>
    <row r="127" spans="1:15" hidden="1" x14ac:dyDescent="0.2">
      <c r="A127" s="159" t="b">
        <f t="shared" si="0"/>
        <v>0</v>
      </c>
      <c r="B127" s="159" t="s">
        <v>238</v>
      </c>
      <c r="C127" s="159"/>
      <c r="D127" s="168" t="s">
        <v>675</v>
      </c>
      <c r="E127" s="161"/>
      <c r="F127" s="169">
        <v>48</v>
      </c>
      <c r="G127" s="143"/>
      <c r="H127" s="169">
        <v>35</v>
      </c>
      <c r="I127" s="143"/>
      <c r="J127" s="169">
        <v>45</v>
      </c>
      <c r="K127" s="143"/>
      <c r="L127" s="169">
        <v>45</v>
      </c>
      <c r="M127" s="143"/>
      <c r="N127" s="169">
        <v>59</v>
      </c>
      <c r="O127" s="143" t="e">
        <f>MATCH(RIGHT(D127,2),#REF!,0)</f>
        <v>#REF!</v>
      </c>
    </row>
    <row r="128" spans="1:15" x14ac:dyDescent="0.2">
      <c r="A128" s="159" t="b">
        <f t="shared" si="0"/>
        <v>1</v>
      </c>
      <c r="B128" s="159" t="s">
        <v>676</v>
      </c>
      <c r="C128" s="159"/>
      <c r="D128" s="168" t="s">
        <v>677</v>
      </c>
      <c r="E128" s="161"/>
      <c r="F128" s="169"/>
      <c r="G128" s="143"/>
      <c r="H128" s="169"/>
      <c r="I128" s="143"/>
      <c r="J128" s="169"/>
      <c r="K128" s="143"/>
      <c r="L128" s="169" t="s">
        <v>552</v>
      </c>
      <c r="M128" s="143"/>
      <c r="N128" s="169">
        <v>37</v>
      </c>
      <c r="O128" s="143" t="e">
        <f>MATCH(RIGHT(D128,2),#REF!,0)</f>
        <v>#REF!</v>
      </c>
    </row>
    <row r="129" spans="1:15" hidden="1" x14ac:dyDescent="0.2">
      <c r="A129" s="159" t="b">
        <f t="shared" si="0"/>
        <v>0</v>
      </c>
      <c r="B129" s="159" t="s">
        <v>237</v>
      </c>
      <c r="C129" s="159"/>
      <c r="D129" s="168" t="s">
        <v>678</v>
      </c>
      <c r="E129" s="161"/>
      <c r="F129" s="169">
        <v>634</v>
      </c>
      <c r="G129" s="143"/>
      <c r="H129" s="169">
        <v>777</v>
      </c>
      <c r="I129" s="143"/>
      <c r="J129" s="169">
        <v>527</v>
      </c>
      <c r="K129" s="143"/>
      <c r="L129" s="169">
        <v>820</v>
      </c>
      <c r="M129" s="143"/>
      <c r="N129" s="169">
        <v>627</v>
      </c>
      <c r="O129" s="143" t="e">
        <f>MATCH(RIGHT(D129,2),#REF!,0)</f>
        <v>#REF!</v>
      </c>
    </row>
    <row r="130" spans="1:15" hidden="1" x14ac:dyDescent="0.2">
      <c r="A130" s="159" t="b">
        <f t="shared" si="0"/>
        <v>0</v>
      </c>
      <c r="B130" s="159" t="s">
        <v>48</v>
      </c>
      <c r="C130" s="159"/>
      <c r="D130" s="168" t="s">
        <v>679</v>
      </c>
      <c r="E130" s="161"/>
      <c r="F130" s="169">
        <v>697</v>
      </c>
      <c r="G130" s="143"/>
      <c r="H130" s="169">
        <v>592</v>
      </c>
      <c r="I130" s="143"/>
      <c r="J130" s="169">
        <v>731</v>
      </c>
      <c r="K130" s="143"/>
      <c r="L130" s="169">
        <v>716</v>
      </c>
      <c r="M130" s="143"/>
      <c r="N130" s="169">
        <v>749</v>
      </c>
      <c r="O130" s="143" t="e">
        <f>MATCH(RIGHT(D130,2),#REF!,0)</f>
        <v>#REF!</v>
      </c>
    </row>
    <row r="131" spans="1:15" x14ac:dyDescent="0.2">
      <c r="A131" s="159" t="b">
        <f t="shared" si="0"/>
        <v>1</v>
      </c>
      <c r="B131" s="159" t="s">
        <v>680</v>
      </c>
      <c r="C131" s="159"/>
      <c r="D131" s="168" t="s">
        <v>681</v>
      </c>
      <c r="E131" s="161"/>
      <c r="F131" s="169"/>
      <c r="G131" s="143"/>
      <c r="H131" s="169"/>
      <c r="I131" s="143"/>
      <c r="J131" s="169"/>
      <c r="K131" s="143"/>
      <c r="L131" s="169" t="s">
        <v>552</v>
      </c>
      <c r="M131" s="143"/>
      <c r="N131" s="169">
        <v>86</v>
      </c>
      <c r="O131" s="143" t="e">
        <f>MATCH(RIGHT(D131,2),#REF!,0)</f>
        <v>#REF!</v>
      </c>
    </row>
    <row r="132" spans="1:15" hidden="1" x14ac:dyDescent="0.2">
      <c r="A132" s="159" t="b">
        <f t="shared" si="0"/>
        <v>0</v>
      </c>
      <c r="B132" s="159" t="s">
        <v>49</v>
      </c>
      <c r="C132" s="159"/>
      <c r="D132" s="168" t="s">
        <v>682</v>
      </c>
      <c r="E132" s="161"/>
      <c r="F132" s="169">
        <v>14381</v>
      </c>
      <c r="G132" s="143"/>
      <c r="H132" s="169">
        <v>16761</v>
      </c>
      <c r="I132" s="143"/>
      <c r="J132" s="169">
        <v>12394</v>
      </c>
      <c r="K132" s="143"/>
      <c r="L132" s="169">
        <v>13545</v>
      </c>
      <c r="M132" s="143"/>
      <c r="N132" s="169">
        <v>11328</v>
      </c>
      <c r="O132" s="143" t="e">
        <f>MATCH(RIGHT(D132,2),#REF!,0)</f>
        <v>#REF!</v>
      </c>
    </row>
    <row r="133" spans="1:15" hidden="1" x14ac:dyDescent="0.2">
      <c r="A133" s="159" t="b">
        <f t="shared" si="0"/>
        <v>0</v>
      </c>
      <c r="B133" s="159" t="s">
        <v>27</v>
      </c>
      <c r="C133" s="159"/>
      <c r="D133" s="168" t="s">
        <v>683</v>
      </c>
      <c r="E133" s="161"/>
      <c r="F133" s="169">
        <v>2623</v>
      </c>
      <c r="G133" s="143"/>
      <c r="H133" s="169">
        <v>2896</v>
      </c>
      <c r="I133" s="143"/>
      <c r="J133" s="169">
        <v>3015</v>
      </c>
      <c r="K133" s="143"/>
      <c r="L133" s="169">
        <v>1995</v>
      </c>
      <c r="M133" s="143"/>
      <c r="N133" s="169">
        <v>2714</v>
      </c>
      <c r="O133" s="143" t="e">
        <f>MATCH(RIGHT(D133,2),#REF!,0)</f>
        <v>#REF!</v>
      </c>
    </row>
    <row r="134" spans="1:15" hidden="1" x14ac:dyDescent="0.2">
      <c r="A134" s="159" t="b">
        <f t="shared" si="0"/>
        <v>0</v>
      </c>
      <c r="B134" s="159" t="s">
        <v>32</v>
      </c>
      <c r="C134" s="159"/>
      <c r="D134" s="168" t="s">
        <v>684</v>
      </c>
      <c r="E134" s="161"/>
      <c r="F134" s="169">
        <v>301</v>
      </c>
      <c r="G134" s="143"/>
      <c r="H134" s="169">
        <v>231</v>
      </c>
      <c r="I134" s="143"/>
      <c r="J134" s="169">
        <v>180</v>
      </c>
      <c r="K134" s="143"/>
      <c r="L134" s="169">
        <v>210</v>
      </c>
      <c r="M134" s="143"/>
      <c r="N134" s="169">
        <v>185</v>
      </c>
      <c r="O134" s="143" t="e">
        <f>MATCH(RIGHT(D134,2),#REF!,0)</f>
        <v>#REF!</v>
      </c>
    </row>
    <row r="135" spans="1:15" hidden="1" x14ac:dyDescent="0.2">
      <c r="A135" s="159" t="b">
        <f t="shared" si="0"/>
        <v>0</v>
      </c>
      <c r="B135" s="159" t="s">
        <v>35</v>
      </c>
      <c r="C135" s="159"/>
      <c r="D135" s="168" t="s">
        <v>685</v>
      </c>
      <c r="E135" s="161"/>
      <c r="F135" s="169">
        <v>10768</v>
      </c>
      <c r="G135" s="143"/>
      <c r="H135" s="169">
        <v>12389</v>
      </c>
      <c r="I135" s="143"/>
      <c r="J135" s="169">
        <v>7457</v>
      </c>
      <c r="K135" s="143"/>
      <c r="L135" s="169">
        <v>9157</v>
      </c>
      <c r="M135" s="143"/>
      <c r="N135" s="169">
        <v>7829</v>
      </c>
      <c r="O135" s="143" t="e">
        <f>MATCH(RIGHT(D135,2),#REF!,0)</f>
        <v>#REF!</v>
      </c>
    </row>
    <row r="136" spans="1:15" x14ac:dyDescent="0.2">
      <c r="A136" s="159" t="b">
        <f t="shared" si="0"/>
        <v>1</v>
      </c>
      <c r="B136" s="159" t="s">
        <v>686</v>
      </c>
      <c r="C136" s="159"/>
      <c r="D136" s="168" t="s">
        <v>687</v>
      </c>
      <c r="E136" s="161"/>
      <c r="F136" s="169"/>
      <c r="G136" s="143"/>
      <c r="H136" s="169"/>
      <c r="I136" s="143"/>
      <c r="J136" s="169"/>
      <c r="K136" s="143"/>
      <c r="L136" s="169" t="s">
        <v>552</v>
      </c>
      <c r="M136" s="143"/>
      <c r="N136" s="169">
        <v>44</v>
      </c>
      <c r="O136" s="143" t="e">
        <f>MATCH(RIGHT(D136,2),#REF!,0)</f>
        <v>#REF!</v>
      </c>
    </row>
    <row r="137" spans="1:15" x14ac:dyDescent="0.2">
      <c r="A137" s="159" t="b">
        <f t="shared" si="0"/>
        <v>1</v>
      </c>
      <c r="B137" s="159" t="s">
        <v>688</v>
      </c>
      <c r="C137" s="159"/>
      <c r="D137" s="168" t="s">
        <v>689</v>
      </c>
      <c r="E137" s="161"/>
      <c r="F137" s="169"/>
      <c r="G137" s="143"/>
      <c r="H137" s="169"/>
      <c r="I137" s="143"/>
      <c r="J137" s="169"/>
      <c r="K137" s="143"/>
      <c r="L137" s="169" t="s">
        <v>552</v>
      </c>
      <c r="M137" s="143"/>
      <c r="N137" s="169">
        <v>11</v>
      </c>
      <c r="O137" s="143" t="e">
        <f>MATCH(RIGHT(D137,2),#REF!,0)</f>
        <v>#REF!</v>
      </c>
    </row>
    <row r="138" spans="1:15" x14ac:dyDescent="0.2">
      <c r="A138" s="159" t="b">
        <f t="shared" si="0"/>
        <v>1</v>
      </c>
      <c r="B138" s="159" t="s">
        <v>690</v>
      </c>
      <c r="C138" s="159"/>
      <c r="D138" s="168" t="s">
        <v>691</v>
      </c>
      <c r="E138" s="161"/>
      <c r="F138" s="169"/>
      <c r="G138" s="143"/>
      <c r="H138" s="169"/>
      <c r="I138" s="143"/>
      <c r="J138" s="169"/>
      <c r="K138" s="143"/>
      <c r="L138" s="169" t="s">
        <v>552</v>
      </c>
      <c r="M138" s="143"/>
      <c r="N138" s="169">
        <v>1</v>
      </c>
      <c r="O138" s="143" t="e">
        <f>MATCH(RIGHT(D138,2),#REF!,0)</f>
        <v>#REF!</v>
      </c>
    </row>
    <row r="139" spans="1:15" hidden="1" x14ac:dyDescent="0.2">
      <c r="A139" s="159" t="b">
        <f t="shared" si="0"/>
        <v>0</v>
      </c>
      <c r="B139" s="159" t="s">
        <v>38</v>
      </c>
      <c r="C139" s="159"/>
      <c r="D139" s="168" t="s">
        <v>692</v>
      </c>
      <c r="E139" s="161"/>
      <c r="F139" s="169">
        <v>98739</v>
      </c>
      <c r="G139" s="143"/>
      <c r="H139" s="169">
        <v>87762</v>
      </c>
      <c r="I139" s="143"/>
      <c r="J139" s="169">
        <v>82660</v>
      </c>
      <c r="K139" s="143"/>
      <c r="L139" s="169">
        <v>91575</v>
      </c>
      <c r="M139" s="143"/>
      <c r="N139" s="169">
        <v>101461</v>
      </c>
      <c r="O139" s="143" t="e">
        <f>MATCH(RIGHT(D139,2),#REF!,0)</f>
        <v>#REF!</v>
      </c>
    </row>
    <row r="140" spans="1:15" x14ac:dyDescent="0.2">
      <c r="A140" s="159" t="b">
        <f t="shared" si="0"/>
        <v>1</v>
      </c>
      <c r="B140" s="159" t="s">
        <v>693</v>
      </c>
      <c r="C140" s="159"/>
      <c r="D140" s="168" t="s">
        <v>694</v>
      </c>
      <c r="E140" s="161"/>
      <c r="F140" s="169"/>
      <c r="G140" s="143"/>
      <c r="H140" s="169"/>
      <c r="I140" s="143"/>
      <c r="J140" s="169"/>
      <c r="K140" s="143"/>
      <c r="L140" s="169" t="s">
        <v>552</v>
      </c>
      <c r="M140" s="143"/>
      <c r="N140" s="169">
        <v>115</v>
      </c>
      <c r="O140" s="143" t="e">
        <f>MATCH(RIGHT(D140,2),#REF!,0)</f>
        <v>#REF!</v>
      </c>
    </row>
    <row r="141" spans="1:15" hidden="1" x14ac:dyDescent="0.2">
      <c r="A141" s="159" t="b">
        <f t="shared" si="0"/>
        <v>0</v>
      </c>
      <c r="B141" s="159" t="s">
        <v>39</v>
      </c>
      <c r="C141" s="159"/>
      <c r="D141" s="168" t="s">
        <v>695</v>
      </c>
      <c r="E141" s="161"/>
      <c r="F141" s="169">
        <v>586</v>
      </c>
      <c r="G141" s="143"/>
      <c r="H141" s="169">
        <v>564</v>
      </c>
      <c r="I141" s="143"/>
      <c r="J141" s="169">
        <v>521</v>
      </c>
      <c r="K141" s="143"/>
      <c r="L141" s="169">
        <v>468</v>
      </c>
      <c r="M141" s="143"/>
      <c r="N141" s="169">
        <v>422</v>
      </c>
      <c r="O141" s="143" t="e">
        <f>MATCH(RIGHT(D141,2),#REF!,0)</f>
        <v>#REF!</v>
      </c>
    </row>
    <row r="142" spans="1:15" x14ac:dyDescent="0.2">
      <c r="A142" s="159" t="b">
        <f t="shared" si="0"/>
        <v>1</v>
      </c>
      <c r="B142" s="159" t="s">
        <v>696</v>
      </c>
      <c r="C142" s="159"/>
      <c r="D142" s="168" t="s">
        <v>697</v>
      </c>
      <c r="E142" s="161"/>
      <c r="F142" s="169"/>
      <c r="G142" s="143"/>
      <c r="H142" s="169"/>
      <c r="I142" s="143"/>
      <c r="J142" s="169"/>
      <c r="K142" s="143"/>
      <c r="L142" s="169" t="s">
        <v>552</v>
      </c>
      <c r="M142" s="143"/>
      <c r="N142" s="169">
        <v>191</v>
      </c>
      <c r="O142" s="143" t="e">
        <f>MATCH(RIGHT(D142,2),#REF!,0)</f>
        <v>#REF!</v>
      </c>
    </row>
    <row r="143" spans="1:15" hidden="1" x14ac:dyDescent="0.2">
      <c r="A143" s="159" t="b">
        <f t="shared" ref="A143:A206" si="1">L143=$L$78</f>
        <v>0</v>
      </c>
      <c r="B143" s="159" t="s">
        <v>260</v>
      </c>
      <c r="C143" s="159"/>
      <c r="D143" s="168" t="s">
        <v>698</v>
      </c>
      <c r="E143" s="161"/>
      <c r="F143" s="169">
        <v>19795</v>
      </c>
      <c r="G143" s="143"/>
      <c r="H143" s="169">
        <v>18804</v>
      </c>
      <c r="I143" s="143"/>
      <c r="J143" s="169">
        <v>22615</v>
      </c>
      <c r="K143" s="143"/>
      <c r="L143" s="169">
        <v>23483</v>
      </c>
      <c r="M143" s="143"/>
      <c r="N143" s="169">
        <v>20009</v>
      </c>
      <c r="O143" s="143" t="e">
        <f>MATCH(RIGHT(D143,2),#REF!,0)</f>
        <v>#REF!</v>
      </c>
    </row>
    <row r="144" spans="1:15" hidden="1" x14ac:dyDescent="0.2">
      <c r="A144" s="159" t="b">
        <f t="shared" si="1"/>
        <v>0</v>
      </c>
      <c r="B144" s="159" t="s">
        <v>40</v>
      </c>
      <c r="C144" s="159"/>
      <c r="D144" s="168" t="s">
        <v>699</v>
      </c>
      <c r="E144" s="161"/>
      <c r="F144" s="169">
        <v>329</v>
      </c>
      <c r="G144" s="143"/>
      <c r="H144" s="169">
        <v>167</v>
      </c>
      <c r="I144" s="143"/>
      <c r="J144" s="169">
        <v>142</v>
      </c>
      <c r="K144" s="143"/>
      <c r="L144" s="169">
        <v>98</v>
      </c>
      <c r="M144" s="143"/>
      <c r="N144" s="169">
        <v>53</v>
      </c>
      <c r="O144" s="143" t="e">
        <f>MATCH(RIGHT(D144,2),#REF!,0)</f>
        <v>#REF!</v>
      </c>
    </row>
    <row r="145" spans="1:20" x14ac:dyDescent="0.2">
      <c r="A145" s="159" t="b">
        <f t="shared" si="1"/>
        <v>1</v>
      </c>
      <c r="B145" s="159" t="s">
        <v>700</v>
      </c>
      <c r="C145" s="159"/>
      <c r="D145" s="168" t="s">
        <v>701</v>
      </c>
      <c r="E145" s="161"/>
      <c r="F145" s="169"/>
      <c r="G145" s="143"/>
      <c r="H145" s="169"/>
      <c r="I145" s="143"/>
      <c r="J145" s="169"/>
      <c r="K145" s="143"/>
      <c r="L145" s="169" t="s">
        <v>552</v>
      </c>
      <c r="M145" s="143"/>
      <c r="N145" s="169">
        <v>188</v>
      </c>
      <c r="O145" s="143" t="e">
        <f>MATCH(RIGHT(D145,2),#REF!,0)</f>
        <v>#REF!</v>
      </c>
      <c r="P145" s="142"/>
      <c r="Q145" s="142"/>
      <c r="R145" s="142"/>
      <c r="S145" s="142"/>
      <c r="T145" s="142"/>
    </row>
    <row r="146" spans="1:20" hidden="1" x14ac:dyDescent="0.2">
      <c r="A146" s="159" t="b">
        <f t="shared" si="1"/>
        <v>0</v>
      </c>
      <c r="B146" s="159" t="s">
        <v>53</v>
      </c>
      <c r="C146" s="159"/>
      <c r="D146" s="168" t="s">
        <v>702</v>
      </c>
      <c r="E146" s="161"/>
      <c r="F146" s="169">
        <v>211</v>
      </c>
      <c r="G146" s="143"/>
      <c r="H146" s="169">
        <v>198</v>
      </c>
      <c r="I146" s="143"/>
      <c r="J146" s="169">
        <v>187</v>
      </c>
      <c r="K146" s="143"/>
      <c r="L146" s="169">
        <v>191</v>
      </c>
      <c r="M146" s="143"/>
      <c r="N146" s="169">
        <v>188</v>
      </c>
      <c r="O146" s="143" t="e">
        <f>MATCH(RIGHT(D146,2),#REF!,0)</f>
        <v>#REF!</v>
      </c>
      <c r="P146" s="170"/>
      <c r="Q146" s="170"/>
      <c r="R146" s="170"/>
      <c r="S146" s="170"/>
      <c r="T146" s="170"/>
    </row>
    <row r="147" spans="1:20" hidden="1" x14ac:dyDescent="0.2">
      <c r="A147" s="159" t="b">
        <f t="shared" si="1"/>
        <v>0</v>
      </c>
      <c r="B147" s="159" t="s">
        <v>60</v>
      </c>
      <c r="C147" s="159"/>
      <c r="D147" s="168" t="s">
        <v>703</v>
      </c>
      <c r="E147" s="161"/>
      <c r="F147" s="169">
        <v>479</v>
      </c>
      <c r="G147" s="143"/>
      <c r="H147" s="169">
        <v>536</v>
      </c>
      <c r="I147" s="143"/>
      <c r="J147" s="169">
        <v>541</v>
      </c>
      <c r="K147" s="143"/>
      <c r="L147" s="169">
        <v>481</v>
      </c>
      <c r="M147" s="143"/>
      <c r="N147" s="169">
        <v>446</v>
      </c>
      <c r="O147" s="143" t="e">
        <f>MATCH(RIGHT(D147,2),#REF!,0)</f>
        <v>#REF!</v>
      </c>
      <c r="P147" s="142"/>
      <c r="Q147" s="142"/>
      <c r="R147" s="142"/>
      <c r="S147" s="142"/>
      <c r="T147" s="142"/>
    </row>
    <row r="148" spans="1:20" x14ac:dyDescent="0.2">
      <c r="A148" s="159" t="b">
        <f t="shared" si="1"/>
        <v>1</v>
      </c>
      <c r="B148" s="159" t="s">
        <v>704</v>
      </c>
      <c r="C148" s="159"/>
      <c r="D148" s="168" t="s">
        <v>705</v>
      </c>
      <c r="E148" s="161"/>
      <c r="F148" s="169"/>
      <c r="G148" s="143"/>
      <c r="H148" s="169"/>
      <c r="I148" s="143"/>
      <c r="J148" s="169"/>
      <c r="K148" s="143"/>
      <c r="L148" s="169" t="s">
        <v>552</v>
      </c>
      <c r="M148" s="143"/>
      <c r="N148" s="169">
        <v>25</v>
      </c>
      <c r="O148" s="143" t="e">
        <f>MATCH(RIGHT(D148,2),#REF!,0)</f>
        <v>#REF!</v>
      </c>
      <c r="P148" s="142"/>
      <c r="Q148" s="142"/>
      <c r="R148" s="142"/>
      <c r="S148" s="142"/>
      <c r="T148" s="142"/>
    </row>
    <row r="149" spans="1:20" hidden="1" x14ac:dyDescent="0.2">
      <c r="A149" s="159" t="b">
        <f t="shared" si="1"/>
        <v>0</v>
      </c>
      <c r="B149" s="159" t="s">
        <v>57</v>
      </c>
      <c r="C149" s="159"/>
      <c r="D149" s="168" t="s">
        <v>706</v>
      </c>
      <c r="E149" s="161"/>
      <c r="F149" s="169">
        <v>906</v>
      </c>
      <c r="G149" s="143"/>
      <c r="H149" s="169">
        <v>646</v>
      </c>
      <c r="I149" s="143"/>
      <c r="J149" s="169">
        <v>476</v>
      </c>
      <c r="K149" s="143"/>
      <c r="L149" s="169">
        <v>391</v>
      </c>
      <c r="M149" s="143"/>
      <c r="N149" s="169">
        <v>400</v>
      </c>
      <c r="O149" s="143" t="e">
        <f>MATCH(RIGHT(D149,2),#REF!,0)</f>
        <v>#REF!</v>
      </c>
      <c r="P149" s="170"/>
      <c r="Q149" s="170"/>
      <c r="R149" s="170"/>
      <c r="S149" s="170"/>
      <c r="T149" s="170"/>
    </row>
    <row r="150" spans="1:20" hidden="1" x14ac:dyDescent="0.2">
      <c r="A150" s="159" t="b">
        <f t="shared" si="1"/>
        <v>0</v>
      </c>
      <c r="B150" s="159" t="s">
        <v>62</v>
      </c>
      <c r="C150" s="159"/>
      <c r="D150" s="168" t="s">
        <v>707</v>
      </c>
      <c r="E150" s="161"/>
      <c r="F150" s="169">
        <v>1100</v>
      </c>
      <c r="G150" s="143"/>
      <c r="H150" s="169">
        <v>1098</v>
      </c>
      <c r="I150" s="143"/>
      <c r="J150" s="169">
        <v>1224</v>
      </c>
      <c r="K150" s="143"/>
      <c r="L150" s="169">
        <v>1192</v>
      </c>
      <c r="M150" s="143"/>
      <c r="N150" s="169">
        <v>1031</v>
      </c>
      <c r="O150" s="143" t="e">
        <f>MATCH(RIGHT(D150,2),#REF!,0)</f>
        <v>#REF!</v>
      </c>
      <c r="P150" s="142"/>
      <c r="Q150" s="142"/>
      <c r="R150" s="142"/>
      <c r="S150" s="142"/>
      <c r="T150" s="142"/>
    </row>
    <row r="151" spans="1:20" hidden="1" x14ac:dyDescent="0.2">
      <c r="A151" s="159" t="b">
        <f t="shared" si="1"/>
        <v>0</v>
      </c>
      <c r="B151" s="159" t="s">
        <v>317</v>
      </c>
      <c r="C151" s="159"/>
      <c r="D151" s="168" t="s">
        <v>708</v>
      </c>
      <c r="E151" s="161"/>
      <c r="F151" s="169">
        <v>40858</v>
      </c>
      <c r="G151" s="143"/>
      <c r="H151" s="169">
        <v>39008</v>
      </c>
      <c r="I151" s="143"/>
      <c r="J151" s="169">
        <v>36105</v>
      </c>
      <c r="K151" s="143"/>
      <c r="L151" s="169">
        <v>35346</v>
      </c>
      <c r="M151" s="143"/>
      <c r="N151" s="169">
        <v>40660</v>
      </c>
      <c r="O151" s="143" t="e">
        <f>MATCH(RIGHT(D151,2),#REF!,0)</f>
        <v>#REF!</v>
      </c>
      <c r="P151" s="142"/>
      <c r="Q151" s="142"/>
      <c r="R151" s="142"/>
      <c r="S151" s="142"/>
      <c r="T151" s="142"/>
    </row>
    <row r="152" spans="1:20" hidden="1" x14ac:dyDescent="0.2">
      <c r="A152" s="159" t="b">
        <f t="shared" si="1"/>
        <v>0</v>
      </c>
      <c r="B152" s="159" t="s">
        <v>322</v>
      </c>
      <c r="C152" s="159"/>
      <c r="D152" s="168" t="s">
        <v>709</v>
      </c>
      <c r="E152" s="161"/>
      <c r="F152" s="169">
        <v>453</v>
      </c>
      <c r="G152" s="143"/>
      <c r="H152" s="169">
        <v>451</v>
      </c>
      <c r="I152" s="143"/>
      <c r="J152" s="169">
        <v>340</v>
      </c>
      <c r="K152" s="143"/>
      <c r="L152" s="169">
        <v>521</v>
      </c>
      <c r="M152" s="143"/>
      <c r="N152" s="169">
        <v>323</v>
      </c>
      <c r="O152" s="143" t="e">
        <f>MATCH(RIGHT(D152,2),#REF!,0)</f>
        <v>#REF!</v>
      </c>
      <c r="P152" s="142"/>
      <c r="Q152" s="142"/>
      <c r="R152" s="142"/>
      <c r="S152" s="142"/>
      <c r="T152" s="142"/>
    </row>
    <row r="153" spans="1:20" hidden="1" x14ac:dyDescent="0.2">
      <c r="A153" s="159" t="b">
        <f t="shared" si="1"/>
        <v>0</v>
      </c>
      <c r="B153" s="159" t="s">
        <v>55</v>
      </c>
      <c r="C153" s="159"/>
      <c r="D153" s="168" t="s">
        <v>710</v>
      </c>
      <c r="E153" s="161"/>
      <c r="F153" s="169">
        <v>598</v>
      </c>
      <c r="G153" s="143"/>
      <c r="H153" s="169">
        <v>594</v>
      </c>
      <c r="I153" s="143"/>
      <c r="J153" s="169">
        <v>651</v>
      </c>
      <c r="K153" s="143"/>
      <c r="L153" s="169">
        <v>541</v>
      </c>
      <c r="M153" s="143"/>
      <c r="N153" s="169">
        <v>772</v>
      </c>
      <c r="O153" s="143" t="e">
        <f>MATCH(RIGHT(D153,2),#REF!,0)</f>
        <v>#REF!</v>
      </c>
      <c r="P153" s="142"/>
      <c r="Q153" s="142"/>
      <c r="R153" s="142"/>
      <c r="S153" s="142"/>
      <c r="T153" s="142"/>
    </row>
    <row r="154" spans="1:20" hidden="1" x14ac:dyDescent="0.2">
      <c r="A154" s="159" t="b">
        <f t="shared" si="1"/>
        <v>0</v>
      </c>
      <c r="B154" s="159" t="s">
        <v>56</v>
      </c>
      <c r="C154" s="159"/>
      <c r="D154" s="168" t="s">
        <v>711</v>
      </c>
      <c r="E154" s="161"/>
      <c r="F154" s="169">
        <v>139</v>
      </c>
      <c r="G154" s="143"/>
      <c r="H154" s="169">
        <v>131</v>
      </c>
      <c r="I154" s="143"/>
      <c r="J154" s="169">
        <v>131</v>
      </c>
      <c r="K154" s="143"/>
      <c r="L154" s="169">
        <v>137</v>
      </c>
      <c r="M154" s="143"/>
      <c r="N154" s="169">
        <v>114</v>
      </c>
      <c r="O154" s="143" t="e">
        <f>MATCH(RIGHT(D154,2),#REF!,0)</f>
        <v>#REF!</v>
      </c>
      <c r="P154" s="142"/>
      <c r="Q154" s="142"/>
      <c r="R154" s="142"/>
      <c r="S154" s="142"/>
      <c r="T154" s="142"/>
    </row>
    <row r="155" spans="1:20" hidden="1" x14ac:dyDescent="0.2">
      <c r="A155" s="159" t="b">
        <f t="shared" si="1"/>
        <v>0</v>
      </c>
      <c r="B155" s="159" t="s">
        <v>116</v>
      </c>
      <c r="C155" s="160"/>
      <c r="D155" s="168" t="s">
        <v>712</v>
      </c>
      <c r="E155" s="161"/>
      <c r="F155" s="169">
        <v>2476</v>
      </c>
      <c r="G155" s="143"/>
      <c r="H155" s="169">
        <v>2111</v>
      </c>
      <c r="I155" s="143"/>
      <c r="J155" s="169">
        <v>2158</v>
      </c>
      <c r="K155" s="143"/>
      <c r="L155" s="169">
        <v>2304</v>
      </c>
      <c r="M155" s="143"/>
      <c r="N155" s="169">
        <v>17</v>
      </c>
      <c r="O155" s="143"/>
      <c r="P155" s="170"/>
      <c r="Q155" s="170"/>
      <c r="R155" s="170"/>
      <c r="S155" s="170"/>
      <c r="T155" s="170"/>
    </row>
    <row r="156" spans="1:20" hidden="1" x14ac:dyDescent="0.2">
      <c r="A156" s="159" t="b">
        <f t="shared" si="1"/>
        <v>0</v>
      </c>
      <c r="B156" s="161" t="s">
        <v>115</v>
      </c>
      <c r="C156" s="159"/>
      <c r="D156" s="168" t="s">
        <v>713</v>
      </c>
      <c r="E156" s="161"/>
      <c r="F156" s="172">
        <v>263673</v>
      </c>
      <c r="G156" s="161"/>
      <c r="H156" s="172">
        <v>253631</v>
      </c>
      <c r="I156" s="161"/>
      <c r="J156" s="172">
        <v>238494</v>
      </c>
      <c r="K156" s="161"/>
      <c r="L156" s="172">
        <v>248212</v>
      </c>
      <c r="M156" s="161"/>
      <c r="N156" s="172">
        <v>254811</v>
      </c>
      <c r="O156" s="143" t="e">
        <f>MATCH(RIGHT(D156,2),#REF!,0)</f>
        <v>#REF!</v>
      </c>
      <c r="P156" s="142"/>
      <c r="Q156" s="142"/>
      <c r="R156" s="142"/>
      <c r="S156" s="142"/>
      <c r="T156" s="142"/>
    </row>
    <row r="157" spans="1:20" hidden="1" x14ac:dyDescent="0.2">
      <c r="A157" s="159" t="b">
        <f t="shared" si="1"/>
        <v>0</v>
      </c>
      <c r="B157" s="159"/>
      <c r="C157" s="159"/>
      <c r="D157" s="168"/>
      <c r="E157" s="143"/>
      <c r="F157" s="173"/>
      <c r="G157" s="143"/>
      <c r="H157" s="173"/>
      <c r="I157" s="174"/>
      <c r="J157" s="173"/>
      <c r="K157" s="174"/>
      <c r="L157" s="173"/>
      <c r="M157" s="174"/>
      <c r="N157" s="173"/>
      <c r="O157" s="166"/>
      <c r="P157" s="142"/>
      <c r="Q157" s="142"/>
      <c r="R157" s="167"/>
      <c r="S157" s="142"/>
      <c r="T157" s="168"/>
    </row>
    <row r="158" spans="1:20" hidden="1" x14ac:dyDescent="0.2">
      <c r="A158" s="159" t="b">
        <f t="shared" si="1"/>
        <v>0</v>
      </c>
      <c r="B158" s="160" t="s">
        <v>327</v>
      </c>
      <c r="C158" s="159"/>
      <c r="D158" s="142"/>
      <c r="E158" s="143"/>
      <c r="F158" s="142"/>
      <c r="G158" s="144"/>
      <c r="H158" s="142"/>
      <c r="I158" s="144"/>
      <c r="J158" s="142"/>
      <c r="K158" s="144"/>
      <c r="L158" s="142"/>
      <c r="M158" s="144"/>
      <c r="N158" s="142"/>
      <c r="O158" s="166"/>
      <c r="P158" s="142"/>
      <c r="Q158" s="142"/>
      <c r="R158" s="167"/>
      <c r="S158" s="142"/>
      <c r="T158" s="168"/>
    </row>
    <row r="159" spans="1:20" hidden="1" x14ac:dyDescent="0.2">
      <c r="A159" s="159" t="b">
        <f t="shared" si="1"/>
        <v>0</v>
      </c>
      <c r="B159" s="159" t="s">
        <v>204</v>
      </c>
      <c r="C159" s="159"/>
      <c r="D159" s="168" t="s">
        <v>714</v>
      </c>
      <c r="E159" s="161"/>
      <c r="F159" s="169">
        <v>944</v>
      </c>
      <c r="G159" s="175"/>
      <c r="H159" s="169">
        <v>1013</v>
      </c>
      <c r="I159" s="175"/>
      <c r="J159" s="169">
        <v>810</v>
      </c>
      <c r="K159" s="175"/>
      <c r="L159" s="169">
        <v>858</v>
      </c>
      <c r="M159" s="175"/>
      <c r="N159" s="169">
        <v>838</v>
      </c>
      <c r="O159" s="143" t="e">
        <f>MATCH(RIGHT(D159,2),#REF!,0)</f>
        <v>#REF!</v>
      </c>
      <c r="P159" s="142"/>
      <c r="Q159" s="142"/>
      <c r="R159" s="142"/>
      <c r="S159" s="142"/>
      <c r="T159" s="142"/>
    </row>
    <row r="160" spans="1:20" hidden="1" x14ac:dyDescent="0.2">
      <c r="A160" s="159" t="b">
        <f t="shared" si="1"/>
        <v>0</v>
      </c>
      <c r="B160" s="159" t="s">
        <v>206</v>
      </c>
      <c r="C160" s="159"/>
      <c r="D160" s="168" t="s">
        <v>715</v>
      </c>
      <c r="E160" s="161"/>
      <c r="F160" s="169">
        <v>66</v>
      </c>
      <c r="G160" s="175"/>
      <c r="H160" s="169">
        <v>25</v>
      </c>
      <c r="I160" s="175"/>
      <c r="J160" s="169">
        <v>24</v>
      </c>
      <c r="K160" s="175"/>
      <c r="L160" s="169">
        <v>15</v>
      </c>
      <c r="M160" s="175"/>
      <c r="N160" s="169">
        <v>14</v>
      </c>
      <c r="O160" s="143" t="e">
        <f>MATCH(RIGHT(D160,2),#REF!,0)</f>
        <v>#REF!</v>
      </c>
      <c r="P160" s="142"/>
      <c r="Q160" s="142"/>
      <c r="R160" s="142"/>
      <c r="S160" s="142"/>
      <c r="T160" s="142"/>
    </row>
    <row r="161" spans="1:15" hidden="1" x14ac:dyDescent="0.2">
      <c r="A161" s="159" t="b">
        <f t="shared" si="1"/>
        <v>0</v>
      </c>
      <c r="B161" s="159" t="s">
        <v>0</v>
      </c>
      <c r="C161" s="159"/>
      <c r="D161" s="168" t="s">
        <v>716</v>
      </c>
      <c r="E161" s="161"/>
      <c r="F161" s="169">
        <v>937</v>
      </c>
      <c r="G161" s="175"/>
      <c r="H161" s="169">
        <v>777</v>
      </c>
      <c r="I161" s="175"/>
      <c r="J161" s="169">
        <v>611</v>
      </c>
      <c r="K161" s="175"/>
      <c r="L161" s="169">
        <v>831</v>
      </c>
      <c r="M161" s="175"/>
      <c r="N161" s="169">
        <v>653</v>
      </c>
      <c r="O161" s="143" t="e">
        <f>MATCH(RIGHT(D161,2),#REF!,0)</f>
        <v>#REF!</v>
      </c>
    </row>
    <row r="162" spans="1:15" hidden="1" x14ac:dyDescent="0.2">
      <c r="A162" s="159" t="b">
        <f t="shared" si="1"/>
        <v>0</v>
      </c>
      <c r="B162" s="159" t="s">
        <v>3</v>
      </c>
      <c r="C162" s="159"/>
      <c r="D162" s="168" t="s">
        <v>717</v>
      </c>
      <c r="E162" s="161"/>
      <c r="F162" s="169">
        <v>1731</v>
      </c>
      <c r="G162" s="175"/>
      <c r="H162" s="169">
        <v>1931</v>
      </c>
      <c r="I162" s="175"/>
      <c r="J162" s="169">
        <v>2083</v>
      </c>
      <c r="K162" s="175"/>
      <c r="L162" s="169">
        <v>2187</v>
      </c>
      <c r="M162" s="175"/>
      <c r="N162" s="169">
        <v>2506</v>
      </c>
      <c r="O162" s="143" t="e">
        <f>MATCH(RIGHT(D162,2),#REF!,0)</f>
        <v>#REF!</v>
      </c>
    </row>
    <row r="163" spans="1:15" hidden="1" x14ac:dyDescent="0.2">
      <c r="A163" s="159" t="b">
        <f t="shared" si="1"/>
        <v>0</v>
      </c>
      <c r="B163" s="159" t="s">
        <v>473</v>
      </c>
      <c r="C163" s="159"/>
      <c r="D163" s="168" t="s">
        <v>718</v>
      </c>
      <c r="E163" s="161"/>
      <c r="F163" s="169">
        <v>104</v>
      </c>
      <c r="G163" s="175"/>
      <c r="H163" s="169">
        <v>96</v>
      </c>
      <c r="I163" s="175"/>
      <c r="J163" s="169">
        <v>89</v>
      </c>
      <c r="K163" s="175"/>
      <c r="L163" s="169">
        <v>94</v>
      </c>
      <c r="M163" s="175"/>
      <c r="N163" s="169">
        <v>89</v>
      </c>
      <c r="O163" s="143" t="e">
        <f>MATCH(RIGHT(D163,2),#REF!,0)</f>
        <v>#REF!</v>
      </c>
    </row>
    <row r="164" spans="1:15" hidden="1" x14ac:dyDescent="0.2">
      <c r="A164" s="159" t="b">
        <f t="shared" si="1"/>
        <v>0</v>
      </c>
      <c r="B164" s="159" t="s">
        <v>7</v>
      </c>
      <c r="C164" s="159"/>
      <c r="D164" s="168" t="s">
        <v>719</v>
      </c>
      <c r="E164" s="161"/>
      <c r="F164" s="169">
        <v>918</v>
      </c>
      <c r="G164" s="175"/>
      <c r="H164" s="169">
        <v>878</v>
      </c>
      <c r="I164" s="175"/>
      <c r="J164" s="169">
        <v>889</v>
      </c>
      <c r="K164" s="175"/>
      <c r="L164" s="169">
        <v>824</v>
      </c>
      <c r="M164" s="175"/>
      <c r="N164" s="169">
        <v>809</v>
      </c>
      <c r="O164" s="143" t="e">
        <f>MATCH(RIGHT(D164,2),#REF!,0)</f>
        <v>#REF!</v>
      </c>
    </row>
    <row r="165" spans="1:15" hidden="1" x14ac:dyDescent="0.2">
      <c r="A165" s="159" t="b">
        <f t="shared" si="1"/>
        <v>0</v>
      </c>
      <c r="B165" s="159" t="s">
        <v>23</v>
      </c>
      <c r="C165" s="159"/>
      <c r="D165" s="168" t="s">
        <v>720</v>
      </c>
      <c r="E165" s="161"/>
      <c r="F165" s="169">
        <v>10</v>
      </c>
      <c r="G165" s="175"/>
      <c r="H165" s="169">
        <v>10</v>
      </c>
      <c r="I165" s="175"/>
      <c r="J165" s="169">
        <v>12</v>
      </c>
      <c r="K165" s="175"/>
      <c r="L165" s="169">
        <v>15</v>
      </c>
      <c r="M165" s="175"/>
      <c r="N165" s="169">
        <v>23</v>
      </c>
      <c r="O165" s="143" t="e">
        <f>MATCH(RIGHT(D165,2),#REF!,0)</f>
        <v>#REF!</v>
      </c>
    </row>
    <row r="166" spans="1:15" hidden="1" x14ac:dyDescent="0.2">
      <c r="A166" s="159" t="b">
        <f t="shared" si="1"/>
        <v>0</v>
      </c>
      <c r="B166" s="159" t="s">
        <v>721</v>
      </c>
      <c r="C166" s="159"/>
      <c r="D166" s="168" t="s">
        <v>722</v>
      </c>
      <c r="E166" s="161"/>
      <c r="F166" s="169">
        <v>75891</v>
      </c>
      <c r="G166" s="175"/>
      <c r="H166" s="169">
        <v>76529</v>
      </c>
      <c r="I166" s="175"/>
      <c r="J166" s="169">
        <v>75327</v>
      </c>
      <c r="K166" s="175"/>
      <c r="L166" s="169">
        <v>76596</v>
      </c>
      <c r="M166" s="175"/>
      <c r="N166" s="169">
        <v>76111</v>
      </c>
      <c r="O166" s="143" t="e">
        <f>MATCH(RIGHT(D166,2),#REF!,0)</f>
        <v>#REF!</v>
      </c>
    </row>
    <row r="167" spans="1:15" x14ac:dyDescent="0.2">
      <c r="A167" s="159" t="b">
        <f t="shared" si="1"/>
        <v>1</v>
      </c>
      <c r="B167" s="159" t="s">
        <v>723</v>
      </c>
      <c r="C167" s="159"/>
      <c r="D167" s="168" t="s">
        <v>724</v>
      </c>
      <c r="E167" s="161"/>
      <c r="F167" s="169"/>
      <c r="G167" s="175"/>
      <c r="H167" s="169"/>
      <c r="I167" s="175"/>
      <c r="J167" s="169"/>
      <c r="K167" s="175"/>
      <c r="L167" s="169" t="s">
        <v>552</v>
      </c>
      <c r="M167" s="175"/>
      <c r="N167" s="169">
        <v>167</v>
      </c>
      <c r="O167" s="143" t="e">
        <f>MATCH(RIGHT(D167,2),#REF!,0)</f>
        <v>#REF!</v>
      </c>
    </row>
    <row r="168" spans="1:15" x14ac:dyDescent="0.2">
      <c r="A168" s="159" t="b">
        <f t="shared" si="1"/>
        <v>1</v>
      </c>
      <c r="B168" s="159" t="s">
        <v>725</v>
      </c>
      <c r="C168" s="159"/>
      <c r="D168" s="168" t="s">
        <v>726</v>
      </c>
      <c r="E168" s="161"/>
      <c r="F168" s="169"/>
      <c r="G168" s="175"/>
      <c r="H168" s="169"/>
      <c r="I168" s="175"/>
      <c r="J168" s="169"/>
      <c r="K168" s="175"/>
      <c r="L168" s="169" t="s">
        <v>552</v>
      </c>
      <c r="M168" s="175"/>
      <c r="N168" s="169">
        <v>23</v>
      </c>
      <c r="O168" s="143" t="e">
        <f>MATCH(RIGHT(D168,2),#REF!,0)</f>
        <v>#REF!</v>
      </c>
    </row>
    <row r="169" spans="1:15" x14ac:dyDescent="0.2">
      <c r="A169" s="159" t="b">
        <f t="shared" si="1"/>
        <v>1</v>
      </c>
      <c r="B169" s="159" t="s">
        <v>727</v>
      </c>
      <c r="C169" s="159"/>
      <c r="D169" s="168" t="s">
        <v>728</v>
      </c>
      <c r="E169" s="161"/>
      <c r="F169" s="169"/>
      <c r="G169" s="175"/>
      <c r="H169" s="169"/>
      <c r="I169" s="175"/>
      <c r="J169" s="169"/>
      <c r="K169" s="175"/>
      <c r="L169" s="169" t="s">
        <v>552</v>
      </c>
      <c r="M169" s="175"/>
      <c r="N169" s="169">
        <v>198</v>
      </c>
      <c r="O169" s="143" t="e">
        <f>MATCH(RIGHT(D169,2),#REF!,0)</f>
        <v>#REF!</v>
      </c>
    </row>
    <row r="170" spans="1:15" hidden="1" x14ac:dyDescent="0.2">
      <c r="A170" s="159" t="b">
        <f t="shared" si="1"/>
        <v>0</v>
      </c>
      <c r="B170" s="159" t="s">
        <v>257</v>
      </c>
      <c r="C170" s="159"/>
      <c r="D170" s="168" t="s">
        <v>729</v>
      </c>
      <c r="E170" s="161"/>
      <c r="F170" s="169">
        <v>16519</v>
      </c>
      <c r="G170" s="175"/>
      <c r="H170" s="169">
        <v>13150</v>
      </c>
      <c r="I170" s="175"/>
      <c r="J170" s="169">
        <v>12571</v>
      </c>
      <c r="K170" s="175"/>
      <c r="L170" s="169">
        <v>13144</v>
      </c>
      <c r="M170" s="175"/>
      <c r="N170" s="169">
        <v>15056</v>
      </c>
      <c r="O170" s="143" t="e">
        <f>MATCH(RIGHT(D170,2),#REF!,0)</f>
        <v>#REF!</v>
      </c>
    </row>
    <row r="171" spans="1:15" hidden="1" x14ac:dyDescent="0.2">
      <c r="A171" s="159" t="b">
        <f t="shared" si="1"/>
        <v>0</v>
      </c>
      <c r="B171" s="159" t="s">
        <v>16</v>
      </c>
      <c r="C171" s="159"/>
      <c r="D171" s="168" t="s">
        <v>730</v>
      </c>
      <c r="E171" s="161"/>
      <c r="F171" s="169">
        <v>1217</v>
      </c>
      <c r="G171" s="175"/>
      <c r="H171" s="169">
        <v>483</v>
      </c>
      <c r="I171" s="175"/>
      <c r="J171" s="169">
        <v>531</v>
      </c>
      <c r="K171" s="175"/>
      <c r="L171" s="169">
        <v>577</v>
      </c>
      <c r="M171" s="175"/>
      <c r="N171" s="169">
        <v>642</v>
      </c>
      <c r="O171" s="143" t="e">
        <f>MATCH(RIGHT(D171,2),#REF!,0)</f>
        <v>#REF!</v>
      </c>
    </row>
    <row r="172" spans="1:15" hidden="1" x14ac:dyDescent="0.2">
      <c r="A172" s="159" t="b">
        <f t="shared" si="1"/>
        <v>0</v>
      </c>
      <c r="B172" s="159" t="s">
        <v>25</v>
      </c>
      <c r="C172" s="159"/>
      <c r="D172" s="168" t="s">
        <v>731</v>
      </c>
      <c r="E172" s="161"/>
      <c r="F172" s="169">
        <v>8198</v>
      </c>
      <c r="G172" s="175"/>
      <c r="H172" s="169">
        <v>6411</v>
      </c>
      <c r="I172" s="175"/>
      <c r="J172" s="169">
        <v>6157</v>
      </c>
      <c r="K172" s="175"/>
      <c r="L172" s="169">
        <v>5578</v>
      </c>
      <c r="M172" s="175"/>
      <c r="N172" s="169">
        <v>8166</v>
      </c>
      <c r="O172" s="143" t="e">
        <f>MATCH(RIGHT(D172,2),#REF!,0)</f>
        <v>#REF!</v>
      </c>
    </row>
    <row r="173" spans="1:15" hidden="1" x14ac:dyDescent="0.2">
      <c r="A173" s="159" t="b">
        <f t="shared" si="1"/>
        <v>0</v>
      </c>
      <c r="B173" s="159" t="s">
        <v>524</v>
      </c>
      <c r="C173" s="159"/>
      <c r="D173" s="168" t="s">
        <v>732</v>
      </c>
      <c r="E173" s="161"/>
      <c r="F173" s="169">
        <v>7025</v>
      </c>
      <c r="G173" s="175"/>
      <c r="H173" s="169">
        <v>6456</v>
      </c>
      <c r="I173" s="175"/>
      <c r="J173" s="169">
        <v>5823</v>
      </c>
      <c r="K173" s="175"/>
      <c r="L173" s="169">
        <v>10275</v>
      </c>
      <c r="M173" s="175"/>
      <c r="N173" s="169">
        <v>9679</v>
      </c>
      <c r="O173" s="143" t="e">
        <f>MATCH(RIGHT(D173,2),#REF!,0)</f>
        <v>#REF!</v>
      </c>
    </row>
    <row r="174" spans="1:15" x14ac:dyDescent="0.2">
      <c r="A174" s="159" t="b">
        <f t="shared" si="1"/>
        <v>1</v>
      </c>
      <c r="B174" s="159" t="s">
        <v>733</v>
      </c>
      <c r="C174" s="159"/>
      <c r="D174" s="168" t="s">
        <v>734</v>
      </c>
      <c r="E174" s="161"/>
      <c r="F174" s="169"/>
      <c r="G174" s="175"/>
      <c r="H174" s="169"/>
      <c r="I174" s="175"/>
      <c r="J174" s="169"/>
      <c r="K174" s="175"/>
      <c r="L174" s="169" t="s">
        <v>552</v>
      </c>
      <c r="M174" s="175"/>
      <c r="N174" s="169">
        <v>288</v>
      </c>
      <c r="O174" s="143" t="e">
        <f>MATCH(RIGHT(D174,2),#REF!,0)</f>
        <v>#REF!</v>
      </c>
    </row>
    <row r="175" spans="1:15" x14ac:dyDescent="0.2">
      <c r="A175" s="159" t="b">
        <f t="shared" si="1"/>
        <v>1</v>
      </c>
      <c r="B175" s="159" t="s">
        <v>735</v>
      </c>
      <c r="C175" s="159"/>
      <c r="D175" s="168" t="s">
        <v>736</v>
      </c>
      <c r="E175" s="161"/>
      <c r="F175" s="169"/>
      <c r="G175" s="175"/>
      <c r="H175" s="169"/>
      <c r="I175" s="175"/>
      <c r="J175" s="169"/>
      <c r="K175" s="175"/>
      <c r="L175" s="169" t="s">
        <v>552</v>
      </c>
      <c r="M175" s="175"/>
      <c r="N175" s="169">
        <v>13</v>
      </c>
      <c r="O175" s="143" t="e">
        <f>MATCH(RIGHT(D175,2),#REF!,0)</f>
        <v>#REF!</v>
      </c>
    </row>
    <row r="176" spans="1:15" hidden="1" x14ac:dyDescent="0.2">
      <c r="A176" s="159" t="b">
        <f t="shared" si="1"/>
        <v>0</v>
      </c>
      <c r="B176" s="159" t="s">
        <v>47</v>
      </c>
      <c r="C176" s="159"/>
      <c r="D176" s="168" t="s">
        <v>737</v>
      </c>
      <c r="E176" s="161"/>
      <c r="F176" s="169">
        <v>7260</v>
      </c>
      <c r="G176" s="175"/>
      <c r="H176" s="169">
        <v>6336</v>
      </c>
      <c r="I176" s="175"/>
      <c r="J176" s="169">
        <v>5735</v>
      </c>
      <c r="K176" s="175"/>
      <c r="L176" s="169">
        <v>6283</v>
      </c>
      <c r="M176" s="175"/>
      <c r="N176" s="169">
        <v>4458</v>
      </c>
      <c r="O176" s="143" t="e">
        <f>MATCH(RIGHT(D176,2),#REF!,0)</f>
        <v>#REF!</v>
      </c>
    </row>
    <row r="177" spans="1:15" x14ac:dyDescent="0.2">
      <c r="A177" s="159" t="b">
        <f t="shared" si="1"/>
        <v>1</v>
      </c>
      <c r="B177" s="159" t="s">
        <v>738</v>
      </c>
      <c r="C177" s="159"/>
      <c r="D177" s="168" t="s">
        <v>739</v>
      </c>
      <c r="E177" s="161"/>
      <c r="F177" s="169"/>
      <c r="G177" s="175"/>
      <c r="H177" s="169"/>
      <c r="I177" s="175"/>
      <c r="J177" s="169"/>
      <c r="K177" s="175"/>
      <c r="L177" s="169" t="s">
        <v>552</v>
      </c>
      <c r="M177" s="175"/>
      <c r="N177" s="169">
        <v>13</v>
      </c>
      <c r="O177" s="143" t="e">
        <f>MATCH(RIGHT(D177,2),#REF!,0)</f>
        <v>#REF!</v>
      </c>
    </row>
    <row r="178" spans="1:15" x14ac:dyDescent="0.2">
      <c r="A178" s="159" t="b">
        <f t="shared" si="1"/>
        <v>1</v>
      </c>
      <c r="B178" s="159" t="s">
        <v>528</v>
      </c>
      <c r="C178" s="159"/>
      <c r="D178" s="168" t="s">
        <v>740</v>
      </c>
      <c r="E178" s="161"/>
      <c r="F178" s="169"/>
      <c r="G178" s="175"/>
      <c r="H178" s="169"/>
      <c r="I178" s="175"/>
      <c r="J178" s="169"/>
      <c r="K178" s="175"/>
      <c r="L178" s="169" t="s">
        <v>552</v>
      </c>
      <c r="M178" s="175"/>
      <c r="N178" s="169">
        <v>1031</v>
      </c>
      <c r="O178" s="143" t="e">
        <f>MATCH(RIGHT(D178,2),#REF!,0)</f>
        <v>#REF!</v>
      </c>
    </row>
    <row r="179" spans="1:15" x14ac:dyDescent="0.2">
      <c r="A179" s="159" t="b">
        <f t="shared" si="1"/>
        <v>1</v>
      </c>
      <c r="B179" s="159" t="s">
        <v>741</v>
      </c>
      <c r="C179" s="159"/>
      <c r="D179" s="168" t="s">
        <v>742</v>
      </c>
      <c r="E179" s="161"/>
      <c r="F179" s="169"/>
      <c r="G179" s="175"/>
      <c r="H179" s="169"/>
      <c r="I179" s="175"/>
      <c r="J179" s="169"/>
      <c r="K179" s="175"/>
      <c r="L179" s="169" t="s">
        <v>552</v>
      </c>
      <c r="M179" s="175"/>
      <c r="N179" s="169">
        <v>14</v>
      </c>
      <c r="O179" s="143" t="e">
        <f>MATCH(RIGHT(D179,2),#REF!,0)</f>
        <v>#REF!</v>
      </c>
    </row>
    <row r="180" spans="1:15" hidden="1" x14ac:dyDescent="0.2">
      <c r="A180" s="159" t="b">
        <f t="shared" si="1"/>
        <v>0</v>
      </c>
      <c r="B180" s="159" t="s">
        <v>51</v>
      </c>
      <c r="C180" s="159"/>
      <c r="D180" s="168" t="s">
        <v>743</v>
      </c>
      <c r="E180" s="161"/>
      <c r="F180" s="169">
        <v>184</v>
      </c>
      <c r="G180" s="175"/>
      <c r="H180" s="169">
        <v>191</v>
      </c>
      <c r="I180" s="175"/>
      <c r="J180" s="169">
        <v>237</v>
      </c>
      <c r="K180" s="175"/>
      <c r="L180" s="169">
        <v>168</v>
      </c>
      <c r="M180" s="175"/>
      <c r="N180" s="169">
        <v>298</v>
      </c>
      <c r="O180" s="143" t="e">
        <f>MATCH(RIGHT(D180,2),#REF!,0)</f>
        <v>#REF!</v>
      </c>
    </row>
    <row r="181" spans="1:15" hidden="1" x14ac:dyDescent="0.2">
      <c r="A181" s="159" t="b">
        <f t="shared" si="1"/>
        <v>0</v>
      </c>
      <c r="B181" s="159" t="s">
        <v>31</v>
      </c>
      <c r="C181" s="159"/>
      <c r="D181" s="168" t="s">
        <v>744</v>
      </c>
      <c r="E181" s="161"/>
      <c r="F181" s="169">
        <v>1422</v>
      </c>
      <c r="G181" s="175"/>
      <c r="H181" s="169">
        <v>998</v>
      </c>
      <c r="I181" s="175"/>
      <c r="J181" s="169">
        <v>1785</v>
      </c>
      <c r="K181" s="175"/>
      <c r="L181" s="169">
        <v>1718</v>
      </c>
      <c r="M181" s="175"/>
      <c r="N181" s="169">
        <v>1606</v>
      </c>
      <c r="O181" s="143" t="e">
        <f>MATCH(RIGHT(D181,2),#REF!,0)</f>
        <v>#REF!</v>
      </c>
    </row>
    <row r="182" spans="1:15" x14ac:dyDescent="0.2">
      <c r="A182" s="159" t="b">
        <f t="shared" si="1"/>
        <v>1</v>
      </c>
      <c r="B182" s="159" t="s">
        <v>745</v>
      </c>
      <c r="C182" s="159"/>
      <c r="D182" s="168" t="s">
        <v>746</v>
      </c>
      <c r="E182" s="161"/>
      <c r="F182" s="169"/>
      <c r="G182" s="175"/>
      <c r="H182" s="169"/>
      <c r="I182" s="175"/>
      <c r="J182" s="169"/>
      <c r="K182" s="175"/>
      <c r="L182" s="169" t="s">
        <v>552</v>
      </c>
      <c r="M182" s="175"/>
      <c r="N182" s="169">
        <v>27</v>
      </c>
      <c r="O182" s="143" t="e">
        <f>MATCH(RIGHT(D182,2),#REF!,0)</f>
        <v>#REF!</v>
      </c>
    </row>
    <row r="183" spans="1:15" hidden="1" x14ac:dyDescent="0.2">
      <c r="A183" s="159" t="b">
        <f t="shared" si="1"/>
        <v>0</v>
      </c>
      <c r="B183" s="159" t="s">
        <v>30</v>
      </c>
      <c r="C183" s="159"/>
      <c r="D183" s="168" t="s">
        <v>747</v>
      </c>
      <c r="E183" s="161"/>
      <c r="F183" s="169">
        <v>2547</v>
      </c>
      <c r="G183" s="175"/>
      <c r="H183" s="169">
        <v>2204</v>
      </c>
      <c r="I183" s="175"/>
      <c r="J183" s="169">
        <v>2984</v>
      </c>
      <c r="K183" s="175"/>
      <c r="L183" s="169">
        <v>2583</v>
      </c>
      <c r="M183" s="175"/>
      <c r="N183" s="169">
        <v>1815</v>
      </c>
      <c r="O183" s="143" t="e">
        <f>MATCH(RIGHT(D183,2),#REF!,0)</f>
        <v>#REF!</v>
      </c>
    </row>
    <row r="184" spans="1:15" x14ac:dyDescent="0.2">
      <c r="A184" s="159" t="b">
        <f t="shared" si="1"/>
        <v>1</v>
      </c>
      <c r="B184" s="159" t="s">
        <v>748</v>
      </c>
      <c r="C184" s="159"/>
      <c r="D184" s="168" t="s">
        <v>749</v>
      </c>
      <c r="E184" s="161"/>
      <c r="F184" s="169"/>
      <c r="G184" s="175"/>
      <c r="H184" s="169"/>
      <c r="I184" s="175"/>
      <c r="J184" s="169"/>
      <c r="K184" s="175"/>
      <c r="L184" s="169" t="s">
        <v>552</v>
      </c>
      <c r="M184" s="175"/>
      <c r="N184" s="169">
        <v>7</v>
      </c>
      <c r="O184" s="143" t="e">
        <f>MATCH(RIGHT(D184,2),#REF!,0)</f>
        <v>#REF!</v>
      </c>
    </row>
    <row r="185" spans="1:15" hidden="1" x14ac:dyDescent="0.2">
      <c r="A185" s="159" t="b">
        <f t="shared" si="1"/>
        <v>0</v>
      </c>
      <c r="B185" s="159" t="s">
        <v>231</v>
      </c>
      <c r="C185" s="159"/>
      <c r="D185" s="168" t="s">
        <v>750</v>
      </c>
      <c r="E185" s="161"/>
      <c r="F185" s="169">
        <v>939</v>
      </c>
      <c r="G185" s="175"/>
      <c r="H185" s="169">
        <v>1261</v>
      </c>
      <c r="I185" s="175"/>
      <c r="J185" s="169">
        <v>797</v>
      </c>
      <c r="K185" s="175"/>
      <c r="L185" s="169">
        <v>550</v>
      </c>
      <c r="M185" s="175"/>
      <c r="N185" s="169">
        <v>390</v>
      </c>
      <c r="O185" s="143" t="e">
        <f>MATCH(RIGHT(D185,2),#REF!,0)</f>
        <v>#REF!</v>
      </c>
    </row>
    <row r="186" spans="1:15" hidden="1" x14ac:dyDescent="0.2">
      <c r="A186" s="159" t="b">
        <f t="shared" si="1"/>
        <v>0</v>
      </c>
      <c r="B186" s="159" t="s">
        <v>248</v>
      </c>
      <c r="C186" s="159"/>
      <c r="D186" s="168" t="s">
        <v>751</v>
      </c>
      <c r="E186" s="161"/>
      <c r="F186" s="169">
        <v>12648</v>
      </c>
      <c r="G186" s="175"/>
      <c r="H186" s="169">
        <v>12777</v>
      </c>
      <c r="I186" s="175"/>
      <c r="J186" s="169">
        <v>13738</v>
      </c>
      <c r="K186" s="175"/>
      <c r="L186" s="169">
        <v>9257</v>
      </c>
      <c r="M186" s="175"/>
      <c r="N186" s="169">
        <v>11061</v>
      </c>
      <c r="O186" s="143" t="e">
        <f>MATCH(RIGHT(D186,2),#REF!,0)</f>
        <v>#REF!</v>
      </c>
    </row>
    <row r="187" spans="1:15" hidden="1" x14ac:dyDescent="0.2">
      <c r="A187" s="159" t="b">
        <f t="shared" si="1"/>
        <v>0</v>
      </c>
      <c r="B187" s="159" t="s">
        <v>254</v>
      </c>
      <c r="C187" s="159"/>
      <c r="D187" s="168" t="s">
        <v>752</v>
      </c>
      <c r="E187" s="161"/>
      <c r="F187" s="169">
        <v>2268</v>
      </c>
      <c r="G187" s="175"/>
      <c r="H187" s="169">
        <v>2486</v>
      </c>
      <c r="I187" s="175"/>
      <c r="J187" s="169">
        <v>2226</v>
      </c>
      <c r="K187" s="175"/>
      <c r="L187" s="169">
        <v>2503</v>
      </c>
      <c r="M187" s="175"/>
      <c r="N187" s="169">
        <v>2720</v>
      </c>
      <c r="O187" s="143" t="e">
        <f>MATCH(RIGHT(D187,2),#REF!,0)</f>
        <v>#REF!</v>
      </c>
    </row>
    <row r="188" spans="1:15" hidden="1" x14ac:dyDescent="0.2">
      <c r="A188" s="159" t="b">
        <f t="shared" si="1"/>
        <v>0</v>
      </c>
      <c r="B188" s="159" t="s">
        <v>103</v>
      </c>
      <c r="C188" s="159"/>
      <c r="D188" s="168" t="s">
        <v>753</v>
      </c>
      <c r="E188" s="161"/>
      <c r="F188" s="169">
        <v>619</v>
      </c>
      <c r="G188" s="175"/>
      <c r="H188" s="169">
        <v>1606</v>
      </c>
      <c r="I188" s="175"/>
      <c r="J188" s="169">
        <v>544</v>
      </c>
      <c r="K188" s="175"/>
      <c r="L188" s="169">
        <v>401</v>
      </c>
      <c r="M188" s="175"/>
      <c r="N188" s="169">
        <v>2</v>
      </c>
      <c r="O188" s="143" t="e">
        <f>MATCH(RIGHT(D188,2),#REF!,0)</f>
        <v>#REF!</v>
      </c>
    </row>
    <row r="189" spans="1:15" x14ac:dyDescent="0.2">
      <c r="A189" s="159" t="b">
        <f t="shared" si="1"/>
        <v>1</v>
      </c>
      <c r="B189" s="159" t="s">
        <v>754</v>
      </c>
      <c r="C189" s="159"/>
      <c r="D189" s="168" t="s">
        <v>755</v>
      </c>
      <c r="E189" s="161"/>
      <c r="F189" s="169"/>
      <c r="G189" s="175"/>
      <c r="H189" s="169"/>
      <c r="I189" s="175"/>
      <c r="J189" s="169"/>
      <c r="K189" s="175"/>
      <c r="L189" s="169" t="s">
        <v>552</v>
      </c>
      <c r="M189" s="175"/>
      <c r="N189" s="169">
        <v>85</v>
      </c>
      <c r="O189" s="143" t="e">
        <f>MATCH(RIGHT(D189,2),#REF!,0)</f>
        <v>#REF!</v>
      </c>
    </row>
    <row r="190" spans="1:15" hidden="1" x14ac:dyDescent="0.2">
      <c r="A190" s="159" t="b">
        <f t="shared" si="1"/>
        <v>0</v>
      </c>
      <c r="B190" s="159" t="s">
        <v>65</v>
      </c>
      <c r="C190" s="159"/>
      <c r="D190" s="168" t="s">
        <v>756</v>
      </c>
      <c r="E190" s="161"/>
      <c r="F190" s="169">
        <v>67</v>
      </c>
      <c r="G190" s="175"/>
      <c r="H190" s="169">
        <v>127</v>
      </c>
      <c r="I190" s="175"/>
      <c r="J190" s="169">
        <v>39</v>
      </c>
      <c r="K190" s="175"/>
      <c r="L190" s="169">
        <v>76</v>
      </c>
      <c r="M190" s="175"/>
      <c r="N190" s="169">
        <v>65</v>
      </c>
      <c r="O190" s="143" t="e">
        <f>MATCH(RIGHT(D190,2),#REF!,0)</f>
        <v>#REF!</v>
      </c>
    </row>
    <row r="191" spans="1:15" hidden="1" x14ac:dyDescent="0.2">
      <c r="A191" s="159" t="b">
        <f t="shared" si="1"/>
        <v>0</v>
      </c>
      <c r="B191" s="159" t="s">
        <v>525</v>
      </c>
      <c r="C191" s="159"/>
      <c r="D191" s="168" t="s">
        <v>757</v>
      </c>
      <c r="E191" s="161"/>
      <c r="F191" s="169">
        <v>1191</v>
      </c>
      <c r="G191" s="175"/>
      <c r="H191" s="169">
        <v>1313</v>
      </c>
      <c r="I191" s="175"/>
      <c r="J191" s="169">
        <v>1367</v>
      </c>
      <c r="K191" s="175"/>
      <c r="L191" s="169">
        <v>1377</v>
      </c>
      <c r="M191" s="175"/>
      <c r="N191" s="169">
        <v>1331</v>
      </c>
      <c r="O191" s="143" t="e">
        <f>MATCH(RIGHT(D191,2),#REF!,0)</f>
        <v>#REF!</v>
      </c>
    </row>
    <row r="192" spans="1:15" hidden="1" x14ac:dyDescent="0.2">
      <c r="A192" s="159" t="b">
        <f t="shared" si="1"/>
        <v>0</v>
      </c>
      <c r="B192" s="159" t="s">
        <v>116</v>
      </c>
      <c r="C192" s="160"/>
      <c r="D192" s="168" t="s">
        <v>758</v>
      </c>
      <c r="E192" s="161"/>
      <c r="F192" s="169">
        <v>1921</v>
      </c>
      <c r="G192" s="175"/>
      <c r="H192" s="169">
        <v>1720</v>
      </c>
      <c r="I192" s="175"/>
      <c r="J192" s="169">
        <v>1808</v>
      </c>
      <c r="K192" s="175"/>
      <c r="L192" s="169">
        <v>1994</v>
      </c>
      <c r="M192" s="175"/>
      <c r="N192" s="169">
        <v>23</v>
      </c>
      <c r="O192" s="143"/>
    </row>
    <row r="193" spans="1:20" hidden="1" x14ac:dyDescent="0.2">
      <c r="A193" s="159" t="b">
        <f t="shared" si="1"/>
        <v>0</v>
      </c>
      <c r="B193" s="161" t="s">
        <v>115</v>
      </c>
      <c r="C193" s="159"/>
      <c r="D193" s="168" t="s">
        <v>759</v>
      </c>
      <c r="E193" s="161"/>
      <c r="F193" s="172">
        <v>144626</v>
      </c>
      <c r="G193" s="165"/>
      <c r="H193" s="172">
        <v>138779</v>
      </c>
      <c r="I193" s="165"/>
      <c r="J193" s="172">
        <v>136189</v>
      </c>
      <c r="K193" s="165"/>
      <c r="L193" s="172">
        <v>137905</v>
      </c>
      <c r="M193" s="165"/>
      <c r="N193" s="172">
        <v>140221</v>
      </c>
      <c r="O193" s="143" t="e">
        <f>MATCH(RIGHT(D193,2),#REF!,0)</f>
        <v>#REF!</v>
      </c>
      <c r="P193" s="142"/>
      <c r="Q193" s="142"/>
      <c r="R193" s="142"/>
      <c r="S193" s="142"/>
      <c r="T193" s="142"/>
    </row>
    <row r="194" spans="1:20" hidden="1" x14ac:dyDescent="0.2">
      <c r="A194" s="159" t="b">
        <f t="shared" si="1"/>
        <v>0</v>
      </c>
      <c r="B194" s="159"/>
      <c r="C194" s="159"/>
      <c r="D194" s="168"/>
      <c r="E194" s="143"/>
      <c r="F194" s="173"/>
      <c r="G194" s="143"/>
      <c r="H194" s="173"/>
      <c r="I194" s="174"/>
      <c r="J194" s="173"/>
      <c r="K194" s="174"/>
      <c r="L194" s="173"/>
      <c r="M194" s="174"/>
      <c r="N194" s="173"/>
      <c r="O194" s="166"/>
      <c r="P194" s="142"/>
      <c r="Q194" s="142"/>
      <c r="R194" s="167"/>
      <c r="S194" s="142"/>
      <c r="T194" s="168"/>
    </row>
    <row r="195" spans="1:20" hidden="1" x14ac:dyDescent="0.2">
      <c r="A195" s="159" t="b">
        <f t="shared" si="1"/>
        <v>0</v>
      </c>
      <c r="B195" s="160" t="s">
        <v>325</v>
      </c>
      <c r="C195" s="159"/>
      <c r="D195" s="142"/>
      <c r="E195" s="143"/>
      <c r="F195" s="142"/>
      <c r="G195" s="144"/>
      <c r="H195" s="142"/>
      <c r="I195" s="144"/>
      <c r="J195" s="142"/>
      <c r="K195" s="144"/>
      <c r="L195" s="142"/>
      <c r="M195" s="144"/>
      <c r="N195" s="142"/>
      <c r="O195" s="166"/>
      <c r="P195" s="142"/>
      <c r="Q195" s="142"/>
      <c r="R195" s="176"/>
      <c r="S195" s="142"/>
      <c r="T195" s="168"/>
    </row>
    <row r="196" spans="1:20" hidden="1" x14ac:dyDescent="0.2">
      <c r="A196" s="159" t="b">
        <f t="shared" si="1"/>
        <v>0</v>
      </c>
      <c r="B196" s="159" t="s">
        <v>208</v>
      </c>
      <c r="C196" s="159"/>
      <c r="D196" s="168" t="s">
        <v>760</v>
      </c>
      <c r="E196" s="161"/>
      <c r="F196" s="169">
        <v>175</v>
      </c>
      <c r="G196" s="143"/>
      <c r="H196" s="169">
        <v>129</v>
      </c>
      <c r="I196" s="143"/>
      <c r="J196" s="169">
        <v>178</v>
      </c>
      <c r="K196" s="143"/>
      <c r="L196" s="169">
        <v>168</v>
      </c>
      <c r="M196" s="143"/>
      <c r="N196" s="169">
        <v>185</v>
      </c>
      <c r="O196" s="143" t="e">
        <f>MATCH(RIGHT(D196,2),#REF!,0)</f>
        <v>#REF!</v>
      </c>
      <c r="P196" s="142"/>
      <c r="Q196" s="142"/>
      <c r="R196" s="142"/>
      <c r="S196" s="142"/>
      <c r="T196" s="142"/>
    </row>
    <row r="197" spans="1:20" hidden="1" x14ac:dyDescent="0.2">
      <c r="A197" s="159" t="b">
        <f t="shared" si="1"/>
        <v>0</v>
      </c>
      <c r="B197" s="159" t="s">
        <v>211</v>
      </c>
      <c r="C197" s="159"/>
      <c r="D197" s="168" t="s">
        <v>761</v>
      </c>
      <c r="E197" s="161"/>
      <c r="F197" s="169">
        <v>380</v>
      </c>
      <c r="G197" s="143"/>
      <c r="H197" s="169">
        <v>428</v>
      </c>
      <c r="I197" s="143"/>
      <c r="J197" s="169">
        <v>355</v>
      </c>
      <c r="K197" s="143"/>
      <c r="L197" s="169">
        <v>355</v>
      </c>
      <c r="M197" s="143"/>
      <c r="N197" s="169">
        <v>349</v>
      </c>
      <c r="O197" s="143" t="e">
        <f>MATCH(RIGHT(D197,2),#REF!,0)</f>
        <v>#REF!</v>
      </c>
      <c r="P197" s="142"/>
      <c r="Q197" s="142"/>
      <c r="R197" s="142"/>
      <c r="S197" s="142"/>
      <c r="T197" s="142"/>
    </row>
    <row r="198" spans="1:20" hidden="1" x14ac:dyDescent="0.2">
      <c r="A198" s="159" t="b">
        <f t="shared" si="1"/>
        <v>0</v>
      </c>
      <c r="B198" s="159" t="s">
        <v>8</v>
      </c>
      <c r="C198" s="159"/>
      <c r="D198" s="168" t="s">
        <v>762</v>
      </c>
      <c r="E198" s="161"/>
      <c r="F198" s="169">
        <v>1291</v>
      </c>
      <c r="G198" s="143"/>
      <c r="H198" s="169">
        <v>622</v>
      </c>
      <c r="I198" s="143"/>
      <c r="J198" s="169">
        <v>970</v>
      </c>
      <c r="K198" s="143"/>
      <c r="L198" s="169">
        <v>1432</v>
      </c>
      <c r="M198" s="143"/>
      <c r="N198" s="169">
        <v>700</v>
      </c>
      <c r="O198" s="143" t="e">
        <f>MATCH(RIGHT(D198,2),#REF!,0)</f>
        <v>#REF!</v>
      </c>
      <c r="P198" s="142"/>
      <c r="Q198" s="142"/>
      <c r="R198" s="142"/>
      <c r="S198" s="142"/>
      <c r="T198" s="142"/>
    </row>
    <row r="199" spans="1:20" hidden="1" x14ac:dyDescent="0.2">
      <c r="A199" s="159" t="b">
        <f t="shared" si="1"/>
        <v>0</v>
      </c>
      <c r="B199" s="159" t="s">
        <v>251</v>
      </c>
      <c r="C199" s="159"/>
      <c r="D199" s="168" t="s">
        <v>763</v>
      </c>
      <c r="E199" s="161"/>
      <c r="F199" s="169">
        <v>13040</v>
      </c>
      <c r="G199" s="143"/>
      <c r="H199" s="169">
        <v>13601</v>
      </c>
      <c r="I199" s="143"/>
      <c r="J199" s="169">
        <v>12530</v>
      </c>
      <c r="K199" s="143"/>
      <c r="L199" s="169">
        <v>14583</v>
      </c>
      <c r="M199" s="143"/>
      <c r="N199" s="169">
        <v>13721</v>
      </c>
      <c r="O199" s="143" t="e">
        <f>MATCH(RIGHT(D199,2),#REF!,0)</f>
        <v>#REF!</v>
      </c>
      <c r="P199" s="142"/>
      <c r="Q199" s="142"/>
      <c r="R199" s="142"/>
      <c r="S199" s="142"/>
      <c r="T199" s="142"/>
    </row>
    <row r="200" spans="1:20" hidden="1" x14ac:dyDescent="0.2">
      <c r="A200" s="159" t="b">
        <f t="shared" si="1"/>
        <v>0</v>
      </c>
      <c r="B200" s="159" t="s">
        <v>215</v>
      </c>
      <c r="C200" s="159"/>
      <c r="D200" s="168" t="s">
        <v>764</v>
      </c>
      <c r="E200" s="161"/>
      <c r="F200" s="169">
        <v>2464</v>
      </c>
      <c r="G200" s="143"/>
      <c r="H200" s="169">
        <v>4224</v>
      </c>
      <c r="I200" s="143"/>
      <c r="J200" s="169">
        <v>2943</v>
      </c>
      <c r="K200" s="143"/>
      <c r="L200" s="169">
        <v>2909</v>
      </c>
      <c r="M200" s="143"/>
      <c r="N200" s="169">
        <v>3675</v>
      </c>
      <c r="O200" s="143" t="e">
        <f>MATCH(RIGHT(D200,2),#REF!,0)</f>
        <v>#REF!</v>
      </c>
      <c r="P200" s="170"/>
      <c r="Q200" s="170"/>
      <c r="R200" s="170"/>
      <c r="S200" s="170"/>
      <c r="T200" s="170"/>
    </row>
    <row r="201" spans="1:20" hidden="1" x14ac:dyDescent="0.2">
      <c r="A201" s="159" t="b">
        <f t="shared" si="1"/>
        <v>0</v>
      </c>
      <c r="B201" s="159" t="s">
        <v>217</v>
      </c>
      <c r="C201" s="159"/>
      <c r="D201" s="168" t="s">
        <v>765</v>
      </c>
      <c r="E201" s="161"/>
      <c r="F201" s="169">
        <v>530</v>
      </c>
      <c r="G201" s="143"/>
      <c r="H201" s="169">
        <v>496</v>
      </c>
      <c r="I201" s="143"/>
      <c r="J201" s="169">
        <v>720</v>
      </c>
      <c r="K201" s="143"/>
      <c r="L201" s="169">
        <v>553</v>
      </c>
      <c r="M201" s="143"/>
      <c r="N201" s="169">
        <v>1363</v>
      </c>
      <c r="O201" s="143" t="e">
        <f>MATCH(RIGHT(D201,2),#REF!,0)</f>
        <v>#REF!</v>
      </c>
      <c r="P201" s="142"/>
      <c r="Q201" s="142"/>
      <c r="R201" s="142"/>
      <c r="S201" s="142"/>
      <c r="T201" s="142"/>
    </row>
    <row r="202" spans="1:20" hidden="1" x14ac:dyDescent="0.2">
      <c r="A202" s="159" t="b">
        <f t="shared" si="1"/>
        <v>0</v>
      </c>
      <c r="B202" s="159" t="s">
        <v>218</v>
      </c>
      <c r="C202" s="159"/>
      <c r="D202" s="168" t="s">
        <v>766</v>
      </c>
      <c r="E202" s="161"/>
      <c r="F202" s="169">
        <v>166</v>
      </c>
      <c r="G202" s="143"/>
      <c r="H202" s="169">
        <v>59</v>
      </c>
      <c r="I202" s="143"/>
      <c r="J202" s="169">
        <v>58</v>
      </c>
      <c r="K202" s="143"/>
      <c r="L202" s="169">
        <v>39</v>
      </c>
      <c r="M202" s="143"/>
      <c r="N202" s="169">
        <v>35</v>
      </c>
      <c r="O202" s="143" t="e">
        <f>MATCH(RIGHT(D202,2),#REF!,0)</f>
        <v>#REF!</v>
      </c>
      <c r="P202" s="142"/>
      <c r="Q202" s="142"/>
      <c r="R202" s="142"/>
      <c r="S202" s="142"/>
      <c r="T202" s="142"/>
    </row>
    <row r="203" spans="1:20" hidden="1" x14ac:dyDescent="0.2">
      <c r="A203" s="159" t="b">
        <f t="shared" si="1"/>
        <v>0</v>
      </c>
      <c r="B203" s="159" t="s">
        <v>219</v>
      </c>
      <c r="C203" s="159"/>
      <c r="D203" s="168" t="s">
        <v>767</v>
      </c>
      <c r="E203" s="161"/>
      <c r="F203" s="169">
        <v>33</v>
      </c>
      <c r="G203" s="143"/>
      <c r="H203" s="169">
        <v>29</v>
      </c>
      <c r="I203" s="143"/>
      <c r="J203" s="169">
        <v>19</v>
      </c>
      <c r="K203" s="143"/>
      <c r="L203" s="169">
        <v>14</v>
      </c>
      <c r="M203" s="143"/>
      <c r="N203" s="169">
        <v>9</v>
      </c>
      <c r="O203" s="143" t="e">
        <f>MATCH(RIGHT(D203,2),#REF!,0)</f>
        <v>#REF!</v>
      </c>
      <c r="P203" s="142"/>
      <c r="Q203" s="142"/>
      <c r="R203" s="142"/>
      <c r="S203" s="142"/>
      <c r="T203" s="142"/>
    </row>
    <row r="204" spans="1:20" x14ac:dyDescent="0.2">
      <c r="A204" s="159" t="b">
        <f t="shared" si="1"/>
        <v>1</v>
      </c>
      <c r="B204" s="159" t="s">
        <v>768</v>
      </c>
      <c r="C204" s="159"/>
      <c r="D204" s="168" t="s">
        <v>769</v>
      </c>
      <c r="E204" s="161"/>
      <c r="F204" s="169"/>
      <c r="G204" s="143"/>
      <c r="H204" s="169"/>
      <c r="I204" s="143"/>
      <c r="J204" s="169"/>
      <c r="K204" s="143"/>
      <c r="L204" s="169" t="s">
        <v>552</v>
      </c>
      <c r="M204" s="143"/>
      <c r="N204" s="169">
        <v>31</v>
      </c>
      <c r="O204" s="143" t="e">
        <f>MATCH(RIGHT(D204,2),#REF!,0)</f>
        <v>#REF!</v>
      </c>
      <c r="P204" s="142"/>
      <c r="Q204" s="142"/>
      <c r="R204" s="142"/>
      <c r="S204" s="142"/>
      <c r="T204" s="142"/>
    </row>
    <row r="205" spans="1:20" ht="13.2" hidden="1" x14ac:dyDescent="0.25">
      <c r="A205" s="159" t="b">
        <f t="shared" si="1"/>
        <v>0</v>
      </c>
      <c r="B205" s="159" t="s">
        <v>223</v>
      </c>
      <c r="C205" s="159"/>
      <c r="D205" s="168" t="s">
        <v>770</v>
      </c>
      <c r="E205" s="161"/>
      <c r="F205" s="169">
        <v>79</v>
      </c>
      <c r="G205" s="143"/>
      <c r="H205" s="169">
        <v>82</v>
      </c>
      <c r="I205" s="143"/>
      <c r="J205" s="169">
        <v>136</v>
      </c>
      <c r="K205" s="143"/>
      <c r="L205" s="169">
        <v>145</v>
      </c>
      <c r="M205" s="143"/>
      <c r="N205" s="169">
        <v>121</v>
      </c>
      <c r="O205" s="143" t="e">
        <f>MATCH(RIGHT(D205,2),#REF!,0)</f>
        <v>#REF!</v>
      </c>
      <c r="P205" s="141"/>
      <c r="Q205" s="141"/>
      <c r="R205" s="141"/>
      <c r="S205" s="141"/>
      <c r="T205" s="141"/>
    </row>
    <row r="206" spans="1:20" hidden="1" x14ac:dyDescent="0.2">
      <c r="A206" s="159" t="b">
        <f t="shared" si="1"/>
        <v>0</v>
      </c>
      <c r="B206" s="159" t="s">
        <v>225</v>
      </c>
      <c r="C206" s="159"/>
      <c r="D206" s="168" t="s">
        <v>771</v>
      </c>
      <c r="E206" s="161"/>
      <c r="F206" s="169">
        <v>50</v>
      </c>
      <c r="G206" s="143"/>
      <c r="H206" s="169">
        <v>54</v>
      </c>
      <c r="I206" s="143"/>
      <c r="J206" s="169">
        <v>47</v>
      </c>
      <c r="K206" s="143"/>
      <c r="L206" s="169">
        <v>52</v>
      </c>
      <c r="M206" s="143"/>
      <c r="N206" s="169">
        <v>48</v>
      </c>
      <c r="O206" s="143" t="e">
        <f>MATCH(RIGHT(D206,2),#REF!,0)</f>
        <v>#REF!</v>
      </c>
      <c r="P206" s="142"/>
      <c r="Q206" s="142"/>
      <c r="R206" s="142"/>
      <c r="S206" s="142"/>
      <c r="T206" s="142"/>
    </row>
    <row r="207" spans="1:20" hidden="1" x14ac:dyDescent="0.2">
      <c r="A207" s="159" t="b">
        <f t="shared" ref="A207:A232" si="2">L207=$L$78</f>
        <v>0</v>
      </c>
      <c r="B207" s="159" t="s">
        <v>52</v>
      </c>
      <c r="C207" s="159"/>
      <c r="D207" s="168" t="s">
        <v>772</v>
      </c>
      <c r="E207" s="161"/>
      <c r="F207" s="169">
        <v>7</v>
      </c>
      <c r="G207" s="143"/>
      <c r="H207" s="169">
        <v>23</v>
      </c>
      <c r="I207" s="143"/>
      <c r="J207" s="169">
        <v>23</v>
      </c>
      <c r="K207" s="143"/>
      <c r="L207" s="169">
        <v>38</v>
      </c>
      <c r="M207" s="143"/>
      <c r="N207" s="169">
        <v>27</v>
      </c>
      <c r="O207" s="143" t="e">
        <f>MATCH(RIGHT(D207,2),#REF!,0)</f>
        <v>#REF!</v>
      </c>
      <c r="P207" s="142"/>
      <c r="Q207" s="142"/>
      <c r="R207" s="142"/>
      <c r="S207" s="142"/>
      <c r="T207" s="142"/>
    </row>
    <row r="208" spans="1:20" x14ac:dyDescent="0.2">
      <c r="A208" s="159" t="b">
        <f t="shared" si="2"/>
        <v>1</v>
      </c>
      <c r="B208" s="159" t="s">
        <v>773</v>
      </c>
      <c r="C208" s="159"/>
      <c r="D208" s="168" t="s">
        <v>774</v>
      </c>
      <c r="E208" s="161"/>
      <c r="F208" s="169"/>
      <c r="G208" s="143"/>
      <c r="H208" s="169"/>
      <c r="I208" s="143"/>
      <c r="J208" s="169"/>
      <c r="K208" s="143"/>
      <c r="L208" s="169" t="s">
        <v>552</v>
      </c>
      <c r="M208" s="143"/>
      <c r="N208" s="169">
        <v>94</v>
      </c>
      <c r="O208" s="143" t="e">
        <f>MATCH(RIGHT(D208,2),#REF!,0)</f>
        <v>#REF!</v>
      </c>
      <c r="P208" s="142"/>
      <c r="Q208" s="142"/>
      <c r="R208" s="142"/>
      <c r="S208" s="142"/>
      <c r="T208" s="142"/>
    </row>
    <row r="209" spans="1:15" x14ac:dyDescent="0.2">
      <c r="A209" s="159" t="b">
        <f t="shared" si="2"/>
        <v>1</v>
      </c>
      <c r="B209" s="159" t="s">
        <v>775</v>
      </c>
      <c r="C209" s="159"/>
      <c r="D209" s="168" t="s">
        <v>776</v>
      </c>
      <c r="E209" s="161"/>
      <c r="F209" s="169"/>
      <c r="G209" s="143"/>
      <c r="H209" s="169"/>
      <c r="I209" s="143"/>
      <c r="J209" s="169"/>
      <c r="K209" s="143"/>
      <c r="L209" s="169" t="s">
        <v>552</v>
      </c>
      <c r="M209" s="143"/>
      <c r="N209" s="169">
        <v>12</v>
      </c>
      <c r="O209" s="143" t="e">
        <f>MATCH(RIGHT(D209,2),#REF!,0)</f>
        <v>#REF!</v>
      </c>
    </row>
    <row r="210" spans="1:15" hidden="1" x14ac:dyDescent="0.2">
      <c r="A210" s="159" t="b">
        <f t="shared" si="2"/>
        <v>0</v>
      </c>
      <c r="B210" s="159" t="s">
        <v>12</v>
      </c>
      <c r="C210" s="159"/>
      <c r="D210" s="168" t="s">
        <v>777</v>
      </c>
      <c r="E210" s="161"/>
      <c r="F210" s="169">
        <v>16</v>
      </c>
      <c r="G210" s="143"/>
      <c r="H210" s="169">
        <v>23</v>
      </c>
      <c r="I210" s="143"/>
      <c r="J210" s="169">
        <v>16</v>
      </c>
      <c r="K210" s="143"/>
      <c r="L210" s="169">
        <v>28</v>
      </c>
      <c r="M210" s="143"/>
      <c r="N210" s="169">
        <v>31</v>
      </c>
      <c r="O210" s="143" t="e">
        <f>MATCH(RIGHT(D210,2),#REF!,0)</f>
        <v>#REF!</v>
      </c>
    </row>
    <row r="211" spans="1:15" x14ac:dyDescent="0.2">
      <c r="A211" s="159" t="b">
        <f t="shared" si="2"/>
        <v>1</v>
      </c>
      <c r="B211" s="159" t="s">
        <v>778</v>
      </c>
      <c r="C211" s="159"/>
      <c r="D211" s="168" t="s">
        <v>779</v>
      </c>
      <c r="E211" s="161"/>
      <c r="F211" s="169"/>
      <c r="G211" s="143"/>
      <c r="H211" s="169"/>
      <c r="I211" s="143"/>
      <c r="J211" s="169"/>
      <c r="K211" s="143"/>
      <c r="L211" s="169" t="s">
        <v>552</v>
      </c>
      <c r="M211" s="143"/>
      <c r="N211" s="169">
        <v>57</v>
      </c>
      <c r="O211" s="143" t="e">
        <f>MATCH(RIGHT(D211,2),#REF!,0)</f>
        <v>#REF!</v>
      </c>
    </row>
    <row r="212" spans="1:15" hidden="1" x14ac:dyDescent="0.2">
      <c r="A212" s="159" t="b">
        <f t="shared" si="2"/>
        <v>0</v>
      </c>
      <c r="B212" s="159" t="s">
        <v>13</v>
      </c>
      <c r="C212" s="159"/>
      <c r="D212" s="168" t="s">
        <v>780</v>
      </c>
      <c r="E212" s="161"/>
      <c r="F212" s="169">
        <v>34</v>
      </c>
      <c r="G212" s="143"/>
      <c r="H212" s="169">
        <v>49</v>
      </c>
      <c r="I212" s="143"/>
      <c r="J212" s="169">
        <v>39</v>
      </c>
      <c r="K212" s="143"/>
      <c r="L212" s="169">
        <v>46</v>
      </c>
      <c r="M212" s="143"/>
      <c r="N212" s="169">
        <v>35</v>
      </c>
      <c r="O212" s="143" t="e">
        <f>MATCH(RIGHT(D212,2),#REF!,0)</f>
        <v>#REF!</v>
      </c>
    </row>
    <row r="213" spans="1:15" hidden="1" x14ac:dyDescent="0.2">
      <c r="A213" s="159" t="b">
        <f t="shared" si="2"/>
        <v>0</v>
      </c>
      <c r="B213" s="159" t="s">
        <v>263</v>
      </c>
      <c r="C213" s="159"/>
      <c r="D213" s="168" t="s">
        <v>781</v>
      </c>
      <c r="E213" s="161"/>
      <c r="F213" s="169">
        <v>171</v>
      </c>
      <c r="G213" s="143"/>
      <c r="H213" s="169">
        <v>239</v>
      </c>
      <c r="I213" s="143"/>
      <c r="J213" s="169">
        <v>178</v>
      </c>
      <c r="K213" s="143"/>
      <c r="L213" s="169">
        <v>205</v>
      </c>
      <c r="M213" s="143"/>
      <c r="N213" s="169">
        <v>207</v>
      </c>
      <c r="O213" s="143" t="e">
        <f>MATCH(RIGHT(D213,2),#REF!,0)</f>
        <v>#REF!</v>
      </c>
    </row>
    <row r="214" spans="1:15" hidden="1" x14ac:dyDescent="0.2">
      <c r="A214" s="159" t="b">
        <f t="shared" si="2"/>
        <v>0</v>
      </c>
      <c r="B214" s="159" t="s">
        <v>46</v>
      </c>
      <c r="C214" s="159"/>
      <c r="D214" s="168" t="s">
        <v>782</v>
      </c>
      <c r="E214" s="161"/>
      <c r="F214" s="169">
        <v>3758</v>
      </c>
      <c r="G214" s="143"/>
      <c r="H214" s="169">
        <v>3844</v>
      </c>
      <c r="I214" s="143"/>
      <c r="J214" s="169">
        <v>4999</v>
      </c>
      <c r="K214" s="143"/>
      <c r="L214" s="169">
        <v>4844</v>
      </c>
      <c r="M214" s="143"/>
      <c r="N214" s="169">
        <v>4767</v>
      </c>
      <c r="O214" s="143" t="e">
        <f>MATCH(RIGHT(D214,2),#REF!,0)</f>
        <v>#REF!</v>
      </c>
    </row>
    <row r="215" spans="1:15" hidden="1" x14ac:dyDescent="0.2">
      <c r="A215" s="159" t="b">
        <f t="shared" si="2"/>
        <v>0</v>
      </c>
      <c r="B215" s="159" t="s">
        <v>34</v>
      </c>
      <c r="C215" s="159"/>
      <c r="D215" s="168" t="s">
        <v>783</v>
      </c>
      <c r="E215" s="161"/>
      <c r="F215" s="169">
        <v>41</v>
      </c>
      <c r="G215" s="143"/>
      <c r="H215" s="169">
        <v>51</v>
      </c>
      <c r="I215" s="143"/>
      <c r="J215" s="169">
        <v>47</v>
      </c>
      <c r="K215" s="143"/>
      <c r="L215" s="169">
        <v>45</v>
      </c>
      <c r="M215" s="143"/>
      <c r="N215" s="169">
        <v>48</v>
      </c>
      <c r="O215" s="143" t="e">
        <f>MATCH(RIGHT(D215,2),#REF!,0)</f>
        <v>#REF!</v>
      </c>
    </row>
    <row r="216" spans="1:15" hidden="1" x14ac:dyDescent="0.2">
      <c r="A216" s="159" t="b">
        <f t="shared" si="2"/>
        <v>0</v>
      </c>
      <c r="B216" s="159" t="s">
        <v>29</v>
      </c>
      <c r="C216" s="159"/>
      <c r="D216" s="168" t="s">
        <v>784</v>
      </c>
      <c r="E216" s="161"/>
      <c r="F216" s="169">
        <v>1285</v>
      </c>
      <c r="G216" s="143"/>
      <c r="H216" s="169">
        <v>2488</v>
      </c>
      <c r="I216" s="143"/>
      <c r="J216" s="169">
        <v>1526</v>
      </c>
      <c r="K216" s="143"/>
      <c r="L216" s="169">
        <v>1509</v>
      </c>
      <c r="M216" s="143"/>
      <c r="N216" s="169">
        <v>2837</v>
      </c>
      <c r="O216" s="143" t="e">
        <f>MATCH(RIGHT(D216,2),#REF!,0)</f>
        <v>#REF!</v>
      </c>
    </row>
    <row r="217" spans="1:15" x14ac:dyDescent="0.2">
      <c r="A217" s="159" t="b">
        <f t="shared" si="2"/>
        <v>1</v>
      </c>
      <c r="B217" s="159" t="s">
        <v>785</v>
      </c>
      <c r="C217" s="159"/>
      <c r="D217" s="168" t="s">
        <v>786</v>
      </c>
      <c r="E217" s="161"/>
      <c r="F217" s="169"/>
      <c r="G217" s="143"/>
      <c r="H217" s="169"/>
      <c r="I217" s="143"/>
      <c r="J217" s="169"/>
      <c r="K217" s="143"/>
      <c r="L217" s="169" t="s">
        <v>552</v>
      </c>
      <c r="M217" s="143"/>
      <c r="N217" s="169">
        <v>184</v>
      </c>
      <c r="O217" s="143" t="e">
        <f>MATCH(RIGHT(D217,2),#REF!,0)</f>
        <v>#REF!</v>
      </c>
    </row>
    <row r="218" spans="1:15" x14ac:dyDescent="0.2">
      <c r="A218" s="159" t="b">
        <f t="shared" si="2"/>
        <v>1</v>
      </c>
      <c r="B218" s="159" t="s">
        <v>787</v>
      </c>
      <c r="C218" s="159"/>
      <c r="D218" s="168" t="s">
        <v>788</v>
      </c>
      <c r="E218" s="161"/>
      <c r="F218" s="169"/>
      <c r="G218" s="143"/>
      <c r="H218" s="169"/>
      <c r="I218" s="143"/>
      <c r="J218" s="169"/>
      <c r="K218" s="143"/>
      <c r="L218" s="169" t="s">
        <v>552</v>
      </c>
      <c r="M218" s="143"/>
      <c r="N218" s="169">
        <v>83</v>
      </c>
      <c r="O218" s="143" t="e">
        <f>MATCH(RIGHT(D218,2),#REF!,0)</f>
        <v>#REF!</v>
      </c>
    </row>
    <row r="219" spans="1:15" x14ac:dyDescent="0.2">
      <c r="A219" s="159" t="b">
        <f t="shared" si="2"/>
        <v>1</v>
      </c>
      <c r="B219" s="159" t="s">
        <v>789</v>
      </c>
      <c r="C219" s="159"/>
      <c r="D219" s="168" t="s">
        <v>790</v>
      </c>
      <c r="E219" s="161"/>
      <c r="F219" s="169"/>
      <c r="G219" s="143"/>
      <c r="H219" s="169"/>
      <c r="I219" s="143"/>
      <c r="J219" s="169"/>
      <c r="K219" s="143"/>
      <c r="L219" s="169" t="s">
        <v>552</v>
      </c>
      <c r="M219" s="143"/>
      <c r="N219" s="169">
        <v>3</v>
      </c>
      <c r="O219" s="143" t="e">
        <f>MATCH(RIGHT(D219,2),#REF!,0)</f>
        <v>#REF!</v>
      </c>
    </row>
    <row r="220" spans="1:15" hidden="1" x14ac:dyDescent="0.2">
      <c r="A220" s="159" t="b">
        <f t="shared" si="2"/>
        <v>0</v>
      </c>
      <c r="B220" s="159" t="s">
        <v>323</v>
      </c>
      <c r="C220" s="159"/>
      <c r="D220" s="168" t="s">
        <v>791</v>
      </c>
      <c r="E220" s="161"/>
      <c r="F220" s="169">
        <v>1420</v>
      </c>
      <c r="G220" s="143"/>
      <c r="H220" s="169">
        <v>1480</v>
      </c>
      <c r="I220" s="143"/>
      <c r="J220" s="169">
        <v>1616</v>
      </c>
      <c r="K220" s="143"/>
      <c r="L220" s="169">
        <v>1527</v>
      </c>
      <c r="M220" s="143"/>
      <c r="N220" s="169">
        <v>1359</v>
      </c>
      <c r="O220" s="143" t="e">
        <f>MATCH(RIGHT(D220,2),#REF!,0)</f>
        <v>#REF!</v>
      </c>
    </row>
    <row r="221" spans="1:15" hidden="1" x14ac:dyDescent="0.2">
      <c r="A221" s="159" t="b">
        <f t="shared" si="2"/>
        <v>0</v>
      </c>
      <c r="B221" s="159" t="s">
        <v>321</v>
      </c>
      <c r="C221" s="159"/>
      <c r="D221" s="168" t="s">
        <v>792</v>
      </c>
      <c r="E221" s="161"/>
      <c r="F221" s="169">
        <v>83</v>
      </c>
      <c r="G221" s="143"/>
      <c r="H221" s="169">
        <v>96</v>
      </c>
      <c r="I221" s="143"/>
      <c r="J221" s="169">
        <v>81</v>
      </c>
      <c r="K221" s="143"/>
      <c r="L221" s="169">
        <v>98</v>
      </c>
      <c r="M221" s="143"/>
      <c r="N221" s="169">
        <v>76</v>
      </c>
      <c r="O221" s="143" t="e">
        <f>MATCH(RIGHT(D221,2),#REF!,0)</f>
        <v>#REF!</v>
      </c>
    </row>
    <row r="222" spans="1:15" hidden="1" x14ac:dyDescent="0.2">
      <c r="A222" s="159" t="b">
        <f t="shared" si="2"/>
        <v>0</v>
      </c>
      <c r="B222" s="159" t="s">
        <v>64</v>
      </c>
      <c r="C222" s="159"/>
      <c r="D222" s="168" t="s">
        <v>793</v>
      </c>
      <c r="E222" s="161"/>
      <c r="F222" s="169">
        <v>476</v>
      </c>
      <c r="G222" s="143"/>
      <c r="H222" s="169">
        <v>474</v>
      </c>
      <c r="I222" s="143"/>
      <c r="J222" s="169">
        <v>670</v>
      </c>
      <c r="K222" s="143"/>
      <c r="L222" s="169">
        <v>858</v>
      </c>
      <c r="M222" s="143"/>
      <c r="N222" s="169">
        <v>590</v>
      </c>
      <c r="O222" s="143" t="e">
        <f>MATCH(RIGHT(D222,2),#REF!,0)</f>
        <v>#REF!</v>
      </c>
    </row>
    <row r="223" spans="1:15" hidden="1" x14ac:dyDescent="0.2">
      <c r="A223" s="159" t="b">
        <f t="shared" si="2"/>
        <v>0</v>
      </c>
      <c r="B223" s="159" t="s">
        <v>67</v>
      </c>
      <c r="C223" s="159"/>
      <c r="D223" s="168" t="s">
        <v>794</v>
      </c>
      <c r="E223" s="161"/>
      <c r="F223" s="169">
        <v>446</v>
      </c>
      <c r="G223" s="143"/>
      <c r="H223" s="169">
        <v>358</v>
      </c>
      <c r="I223" s="143"/>
      <c r="J223" s="169">
        <v>371</v>
      </c>
      <c r="K223" s="143"/>
      <c r="L223" s="169">
        <v>461</v>
      </c>
      <c r="M223" s="143"/>
      <c r="N223" s="169">
        <v>268</v>
      </c>
      <c r="O223" s="143" t="e">
        <f>MATCH(RIGHT(D223,2),#REF!,0)</f>
        <v>#REF!</v>
      </c>
    </row>
    <row r="224" spans="1:15" hidden="1" x14ac:dyDescent="0.2">
      <c r="A224" s="159" t="b">
        <f t="shared" si="2"/>
        <v>0</v>
      </c>
      <c r="B224" s="159" t="s">
        <v>116</v>
      </c>
      <c r="C224" s="160"/>
      <c r="D224" s="168" t="s">
        <v>795</v>
      </c>
      <c r="E224" s="161"/>
      <c r="F224" s="169">
        <v>412</v>
      </c>
      <c r="G224" s="143"/>
      <c r="H224" s="169">
        <v>430</v>
      </c>
      <c r="I224" s="143"/>
      <c r="J224" s="169">
        <v>510</v>
      </c>
      <c r="K224" s="143"/>
      <c r="L224" s="169">
        <v>421</v>
      </c>
      <c r="M224" s="143"/>
      <c r="N224" s="169">
        <v>7</v>
      </c>
      <c r="O224" s="143"/>
    </row>
    <row r="225" spans="1:20" hidden="1" x14ac:dyDescent="0.2">
      <c r="A225" s="159" t="b">
        <f t="shared" si="2"/>
        <v>0</v>
      </c>
      <c r="B225" s="161" t="s">
        <v>115</v>
      </c>
      <c r="C225" s="159"/>
      <c r="D225" s="168" t="s">
        <v>796</v>
      </c>
      <c r="E225" s="161"/>
      <c r="F225" s="172">
        <v>26355</v>
      </c>
      <c r="G225" s="161"/>
      <c r="H225" s="172">
        <v>29277</v>
      </c>
      <c r="I225" s="161"/>
      <c r="J225" s="172">
        <v>28030</v>
      </c>
      <c r="K225" s="161"/>
      <c r="L225" s="172">
        <v>30334</v>
      </c>
      <c r="M225" s="161"/>
      <c r="N225" s="172">
        <v>30923</v>
      </c>
      <c r="O225" s="143" t="e">
        <f>MATCH(RIGHT(D225,2),#REF!,0)</f>
        <v>#REF!</v>
      </c>
      <c r="P225" s="142"/>
      <c r="Q225" s="142"/>
      <c r="R225" s="142"/>
      <c r="S225" s="142"/>
      <c r="T225" s="142"/>
    </row>
    <row r="226" spans="1:20" hidden="1" x14ac:dyDescent="0.2">
      <c r="A226" s="159" t="b">
        <f t="shared" si="2"/>
        <v>0</v>
      </c>
      <c r="B226" s="159"/>
      <c r="C226" s="160"/>
      <c r="D226" s="170"/>
      <c r="E226" s="143"/>
      <c r="F226" s="170"/>
      <c r="G226" s="171"/>
      <c r="H226" s="170"/>
      <c r="I226" s="171"/>
      <c r="J226" s="170"/>
      <c r="K226" s="171"/>
      <c r="L226" s="170"/>
      <c r="M226" s="171"/>
      <c r="N226" s="170"/>
      <c r="O226" s="177"/>
      <c r="P226" s="178"/>
      <c r="Q226" s="170"/>
      <c r="R226" s="170"/>
      <c r="S226" s="170"/>
      <c r="T226" s="168"/>
    </row>
    <row r="227" spans="1:20" hidden="1" x14ac:dyDescent="0.2">
      <c r="A227" s="159" t="b">
        <f t="shared" si="2"/>
        <v>0</v>
      </c>
      <c r="B227" s="160" t="s">
        <v>375</v>
      </c>
      <c r="C227" s="159"/>
      <c r="D227" s="168" t="s">
        <v>797</v>
      </c>
      <c r="E227" s="161"/>
      <c r="F227" s="172">
        <v>485227</v>
      </c>
      <c r="G227" s="161"/>
      <c r="H227" s="172">
        <v>463199</v>
      </c>
      <c r="I227" s="161"/>
      <c r="J227" s="172">
        <v>453215</v>
      </c>
      <c r="K227" s="161"/>
      <c r="L227" s="172">
        <v>466777</v>
      </c>
      <c r="M227" s="161"/>
      <c r="N227" s="172">
        <v>481417</v>
      </c>
      <c r="O227" s="143" t="e">
        <f>MATCH(RIGHT(D227,2),#REF!,0)</f>
        <v>#REF!</v>
      </c>
      <c r="P227" s="170"/>
      <c r="Q227" s="170"/>
      <c r="R227" s="170"/>
      <c r="S227" s="170"/>
      <c r="T227" s="170"/>
    </row>
    <row r="228" spans="1:20" hidden="1" x14ac:dyDescent="0.2">
      <c r="A228" s="159" t="b">
        <f t="shared" si="2"/>
        <v>0</v>
      </c>
      <c r="B228" s="159"/>
      <c r="C228" s="159"/>
      <c r="D228" s="142"/>
      <c r="E228" s="143"/>
      <c r="F228" s="142"/>
      <c r="G228" s="144"/>
      <c r="H228" s="142"/>
      <c r="I228" s="144"/>
      <c r="J228" s="142"/>
      <c r="K228" s="144"/>
      <c r="L228" s="142"/>
      <c r="M228" s="144"/>
      <c r="N228" s="142"/>
      <c r="O228" s="173"/>
      <c r="P228" s="179"/>
      <c r="Q228" s="142"/>
      <c r="R228" s="142"/>
      <c r="S228" s="142"/>
      <c r="T228" s="168"/>
    </row>
    <row r="229" spans="1:20" hidden="1" x14ac:dyDescent="0.2">
      <c r="A229" s="159" t="b">
        <f t="shared" si="2"/>
        <v>0</v>
      </c>
      <c r="B229" s="159" t="s">
        <v>500</v>
      </c>
      <c r="C229" s="159"/>
      <c r="D229" s="168" t="s">
        <v>798</v>
      </c>
      <c r="E229" s="161"/>
      <c r="F229" s="169">
        <v>22168</v>
      </c>
      <c r="G229" s="143"/>
      <c r="H229" s="169">
        <v>17901</v>
      </c>
      <c r="I229" s="143"/>
      <c r="J229" s="169">
        <v>19065</v>
      </c>
      <c r="K229" s="143"/>
      <c r="L229" s="169">
        <v>18740</v>
      </c>
      <c r="M229" s="143"/>
      <c r="N229" s="169">
        <v>17553</v>
      </c>
      <c r="O229" s="143" t="e">
        <f>MATCH(RIGHT(D229,2),#REF!,0)</f>
        <v>#REF!</v>
      </c>
      <c r="P229" s="142"/>
      <c r="Q229" s="142"/>
      <c r="R229" s="142"/>
      <c r="S229" s="142"/>
      <c r="T229" s="142"/>
    </row>
    <row r="230" spans="1:20" hidden="1" x14ac:dyDescent="0.2">
      <c r="A230" s="159" t="b">
        <f t="shared" si="2"/>
        <v>0</v>
      </c>
      <c r="B230" s="159" t="s">
        <v>489</v>
      </c>
      <c r="C230" s="159"/>
      <c r="D230" s="168" t="s">
        <v>799</v>
      </c>
      <c r="E230" s="161"/>
      <c r="F230" s="169">
        <v>459419</v>
      </c>
      <c r="G230" s="143"/>
      <c r="H230" s="169">
        <v>435933</v>
      </c>
      <c r="I230" s="143"/>
      <c r="J230" s="169">
        <v>423174</v>
      </c>
      <c r="K230" s="143"/>
      <c r="L230" s="169">
        <v>434383</v>
      </c>
      <c r="M230" s="143"/>
      <c r="N230" s="169">
        <v>458830</v>
      </c>
      <c r="O230" s="143" t="e">
        <f>MATCH(RIGHT(D230,2),#REF!,0)</f>
        <v>#REF!</v>
      </c>
      <c r="P230" s="142"/>
      <c r="Q230" s="142"/>
      <c r="R230" s="142"/>
      <c r="S230" s="142"/>
      <c r="T230" s="142"/>
    </row>
    <row r="231" spans="1:20" hidden="1" x14ac:dyDescent="0.2">
      <c r="A231" s="159" t="b">
        <f t="shared" si="2"/>
        <v>0</v>
      </c>
      <c r="B231" s="159" t="s">
        <v>800</v>
      </c>
      <c r="C231" s="159"/>
      <c r="D231" s="168" t="s">
        <v>801</v>
      </c>
      <c r="E231" s="161"/>
      <c r="F231" s="169">
        <v>489053</v>
      </c>
      <c r="G231" s="143"/>
      <c r="H231" s="169">
        <v>469208</v>
      </c>
      <c r="I231" s="143"/>
      <c r="J231" s="169">
        <v>462298</v>
      </c>
      <c r="K231" s="143"/>
      <c r="L231" s="169">
        <v>479771</v>
      </c>
      <c r="M231" s="143"/>
      <c r="N231" s="169">
        <v>461495</v>
      </c>
      <c r="O231" s="143"/>
      <c r="P231" s="142"/>
      <c r="Q231" s="142"/>
      <c r="R231" s="142"/>
      <c r="S231" s="142"/>
      <c r="T231" s="142"/>
    </row>
    <row r="232" spans="1:20" hidden="1" x14ac:dyDescent="0.2">
      <c r="A232" s="159" t="b">
        <f t="shared" si="2"/>
        <v>0</v>
      </c>
      <c r="B232" s="160" t="s">
        <v>802</v>
      </c>
      <c r="C232" s="159"/>
      <c r="D232" s="168" t="s">
        <v>803</v>
      </c>
      <c r="E232" s="161"/>
      <c r="F232" s="172">
        <v>5213310</v>
      </c>
      <c r="G232" s="161"/>
      <c r="H232" s="172">
        <v>5039496</v>
      </c>
      <c r="I232" s="161"/>
      <c r="J232" s="172">
        <v>4858509</v>
      </c>
      <c r="K232" s="161"/>
      <c r="L232" s="172">
        <v>4809206</v>
      </c>
      <c r="M232" s="161"/>
      <c r="N232" s="172">
        <v>4735674</v>
      </c>
      <c r="O232" s="143"/>
      <c r="P232" s="142"/>
      <c r="Q232" s="142"/>
      <c r="R232" s="142"/>
      <c r="S232" s="142"/>
      <c r="T232" s="142"/>
    </row>
    <row r="233" spans="1:20" x14ac:dyDescent="0.2">
      <c r="A233" s="180"/>
      <c r="B233" s="180"/>
      <c r="C233" s="180"/>
      <c r="D233" s="180"/>
      <c r="E233" s="153"/>
      <c r="F233" s="181"/>
      <c r="G233" s="182"/>
      <c r="H233" s="181"/>
      <c r="I233" s="182"/>
      <c r="J233" s="181"/>
      <c r="K233" s="182"/>
      <c r="L233" s="181"/>
      <c r="M233" s="182"/>
      <c r="N233" s="181"/>
      <c r="O233" s="183"/>
      <c r="P233" s="160"/>
      <c r="Q233" s="160"/>
      <c r="R233" s="160"/>
      <c r="S233" s="160"/>
      <c r="T233" s="142"/>
    </row>
    <row r="234" spans="1:20" ht="13.2" x14ac:dyDescent="0.25">
      <c r="A234" s="160" t="s">
        <v>376</v>
      </c>
      <c r="B234" s="186"/>
      <c r="C234" s="159"/>
      <c r="D234" s="184"/>
      <c r="E234" s="143"/>
      <c r="F234" s="184"/>
      <c r="G234" s="143"/>
      <c r="H234" s="184"/>
      <c r="I234" s="143"/>
      <c r="J234" s="184"/>
      <c r="K234" s="185"/>
      <c r="L234" s="184"/>
      <c r="M234" s="185"/>
      <c r="N234" s="184"/>
      <c r="O234" s="159"/>
      <c r="P234" s="184"/>
      <c r="Q234" s="184"/>
      <c r="R234" s="184"/>
      <c r="S234" s="184"/>
      <c r="T234" s="168"/>
    </row>
    <row r="235" spans="1:20" ht="13.2" x14ac:dyDescent="0.25">
      <c r="A235" s="160"/>
      <c r="B235" s="186"/>
      <c r="C235" s="159"/>
      <c r="D235" s="184"/>
      <c r="E235" s="143"/>
      <c r="F235" s="184"/>
      <c r="G235" s="143"/>
      <c r="H235" s="184"/>
      <c r="I235" s="143"/>
      <c r="J235" s="184"/>
      <c r="K235" s="185"/>
      <c r="L235" s="184"/>
      <c r="M235" s="185"/>
      <c r="N235" s="184"/>
      <c r="O235" s="159"/>
      <c r="P235" s="184"/>
      <c r="Q235" s="184"/>
      <c r="R235" s="184"/>
      <c r="S235" s="184"/>
      <c r="T235" s="168"/>
    </row>
    <row r="236" spans="1:20" ht="13.2" x14ac:dyDescent="0.25">
      <c r="A236" s="344" t="s">
        <v>377</v>
      </c>
      <c r="B236" s="344"/>
      <c r="C236" s="344"/>
      <c r="D236" s="344"/>
      <c r="E236" s="143"/>
      <c r="F236" s="159"/>
      <c r="G236" s="143"/>
      <c r="H236" s="159"/>
      <c r="I236" s="143"/>
      <c r="J236" s="159"/>
      <c r="K236" s="143"/>
      <c r="L236" s="159"/>
      <c r="M236" s="143"/>
      <c r="N236" s="159"/>
      <c r="O236" s="159"/>
      <c r="P236" s="159"/>
      <c r="Q236" s="184"/>
      <c r="R236" s="184"/>
      <c r="S236" s="184"/>
      <c r="T236" s="168"/>
    </row>
    <row r="237" spans="1:20" ht="13.2" x14ac:dyDescent="0.25">
      <c r="A237" s="159"/>
      <c r="B237" s="159"/>
      <c r="C237" s="159"/>
      <c r="D237" s="159"/>
      <c r="E237" s="143"/>
      <c r="F237" s="159"/>
      <c r="G237" s="143"/>
      <c r="H237" s="159"/>
      <c r="I237" s="143"/>
      <c r="J237" s="159"/>
      <c r="K237" s="143"/>
      <c r="L237" s="159"/>
      <c r="M237" s="143"/>
      <c r="N237" s="159"/>
      <c r="O237" s="159"/>
      <c r="P237" s="159"/>
      <c r="Q237" s="184"/>
      <c r="R237" s="184"/>
      <c r="S237" s="184"/>
      <c r="T237" s="168"/>
    </row>
    <row r="238" spans="1:20" ht="13.2" x14ac:dyDescent="0.25">
      <c r="A238" s="160" t="s">
        <v>385</v>
      </c>
      <c r="B238" s="141"/>
      <c r="C238" s="159"/>
      <c r="D238" s="184"/>
      <c r="E238" s="143"/>
      <c r="F238" s="184"/>
      <c r="G238" s="143"/>
      <c r="H238" s="159"/>
      <c r="I238" s="143"/>
      <c r="J238" s="159"/>
      <c r="K238" s="143"/>
      <c r="L238" s="159"/>
      <c r="M238" s="143"/>
      <c r="N238" s="184"/>
      <c r="O238" s="159"/>
      <c r="P238" s="159"/>
      <c r="Q238" s="184"/>
      <c r="R238" s="184"/>
      <c r="S238" s="184"/>
      <c r="T238" s="184"/>
    </row>
    <row r="241" spans="18:18" x14ac:dyDescent="0.2">
      <c r="R241" s="167"/>
    </row>
    <row r="242" spans="18:18" x14ac:dyDescent="0.2">
      <c r="R242" s="167"/>
    </row>
    <row r="243" spans="18:18" x14ac:dyDescent="0.2">
      <c r="R243" s="167"/>
    </row>
    <row r="244" spans="18:18" x14ac:dyDescent="0.2">
      <c r="R244" s="167"/>
    </row>
    <row r="245" spans="18:18" x14ac:dyDescent="0.2">
      <c r="R245" s="167"/>
    </row>
    <row r="246" spans="18:18" x14ac:dyDescent="0.2">
      <c r="R246" s="167"/>
    </row>
    <row r="247" spans="18:18" x14ac:dyDescent="0.2">
      <c r="R247" s="167"/>
    </row>
    <row r="248" spans="18:18" x14ac:dyDescent="0.2">
      <c r="R248" s="167"/>
    </row>
    <row r="249" spans="18:18" x14ac:dyDescent="0.2">
      <c r="R249" s="167"/>
    </row>
    <row r="250" spans="18:18" x14ac:dyDescent="0.2">
      <c r="R250" s="167"/>
    </row>
    <row r="251" spans="18:18" x14ac:dyDescent="0.2">
      <c r="R251" s="167"/>
    </row>
    <row r="252" spans="18:18" x14ac:dyDescent="0.2">
      <c r="R252" s="167"/>
    </row>
    <row r="253" spans="18:18" x14ac:dyDescent="0.2">
      <c r="R253" s="167"/>
    </row>
    <row r="254" spans="18:18" x14ac:dyDescent="0.2">
      <c r="R254" s="167"/>
    </row>
    <row r="255" spans="18:18" x14ac:dyDescent="0.2">
      <c r="R255" s="167"/>
    </row>
    <row r="256" spans="18:18" x14ac:dyDescent="0.2">
      <c r="R256" s="167"/>
    </row>
    <row r="257" spans="18:18" x14ac:dyDescent="0.2">
      <c r="R257" s="167"/>
    </row>
    <row r="258" spans="18:18" x14ac:dyDescent="0.2">
      <c r="R258" s="167"/>
    </row>
    <row r="259" spans="18:18" x14ac:dyDescent="0.2">
      <c r="R259" s="167"/>
    </row>
    <row r="260" spans="18:18" x14ac:dyDescent="0.2">
      <c r="R260" s="167"/>
    </row>
    <row r="261" spans="18:18" x14ac:dyDescent="0.2">
      <c r="R261" s="167"/>
    </row>
    <row r="262" spans="18:18" x14ac:dyDescent="0.2">
      <c r="R262" s="167"/>
    </row>
    <row r="263" spans="18:18" x14ac:dyDescent="0.2">
      <c r="R263" s="167"/>
    </row>
    <row r="264" spans="18:18" x14ac:dyDescent="0.2">
      <c r="R264" s="167"/>
    </row>
    <row r="265" spans="18:18" x14ac:dyDescent="0.2">
      <c r="R265" s="167"/>
    </row>
    <row r="266" spans="18:18" x14ac:dyDescent="0.2">
      <c r="R266" s="167"/>
    </row>
    <row r="267" spans="18:18" x14ac:dyDescent="0.2">
      <c r="R267" s="167"/>
    </row>
    <row r="268" spans="18:18" x14ac:dyDescent="0.2">
      <c r="R268" s="167"/>
    </row>
    <row r="269" spans="18:18" x14ac:dyDescent="0.2">
      <c r="R269" s="167"/>
    </row>
    <row r="270" spans="18:18" x14ac:dyDescent="0.2">
      <c r="R270" s="167"/>
    </row>
    <row r="271" spans="18:18" x14ac:dyDescent="0.2">
      <c r="R271" s="167"/>
    </row>
    <row r="272" spans="18:18" x14ac:dyDescent="0.2">
      <c r="R272" s="167"/>
    </row>
    <row r="273" spans="18:18" x14ac:dyDescent="0.2">
      <c r="R273" s="167"/>
    </row>
    <row r="274" spans="18:18" x14ac:dyDescent="0.2">
      <c r="R274" s="167"/>
    </row>
    <row r="275" spans="18:18" x14ac:dyDescent="0.2">
      <c r="R275" s="167"/>
    </row>
    <row r="276" spans="18:18" x14ac:dyDescent="0.2">
      <c r="R276" s="167"/>
    </row>
    <row r="277" spans="18:18" x14ac:dyDescent="0.2">
      <c r="R277" s="167"/>
    </row>
    <row r="278" spans="18:18" x14ac:dyDescent="0.2">
      <c r="R278" s="167"/>
    </row>
    <row r="279" spans="18:18" x14ac:dyDescent="0.2">
      <c r="R279" s="167"/>
    </row>
    <row r="280" spans="18:18" x14ac:dyDescent="0.2">
      <c r="R280" s="167"/>
    </row>
    <row r="281" spans="18:18" x14ac:dyDescent="0.2">
      <c r="R281" s="167"/>
    </row>
    <row r="282" spans="18:18" x14ac:dyDescent="0.2">
      <c r="R282" s="167"/>
    </row>
    <row r="283" spans="18:18" x14ac:dyDescent="0.2">
      <c r="R283" s="167"/>
    </row>
    <row r="284" spans="18:18" x14ac:dyDescent="0.2">
      <c r="R284" s="167"/>
    </row>
    <row r="285" spans="18:18" x14ac:dyDescent="0.2">
      <c r="R285" s="167"/>
    </row>
    <row r="286" spans="18:18" x14ac:dyDescent="0.2">
      <c r="R286" s="167"/>
    </row>
    <row r="287" spans="18:18" x14ac:dyDescent="0.2">
      <c r="R287" s="167"/>
    </row>
    <row r="288" spans="18:18" x14ac:dyDescent="0.2">
      <c r="R288" s="167"/>
    </row>
    <row r="289" spans="18:18" x14ac:dyDescent="0.2">
      <c r="R289" s="167"/>
    </row>
    <row r="290" spans="18:18" x14ac:dyDescent="0.2">
      <c r="R290" s="167"/>
    </row>
    <row r="291" spans="18:18" x14ac:dyDescent="0.2">
      <c r="R291" s="167"/>
    </row>
    <row r="292" spans="18:18" x14ac:dyDescent="0.2">
      <c r="R292" s="167"/>
    </row>
    <row r="293" spans="18:18" x14ac:dyDescent="0.2">
      <c r="R293" s="167"/>
    </row>
    <row r="294" spans="18:18" x14ac:dyDescent="0.2">
      <c r="R294" s="167"/>
    </row>
    <row r="295" spans="18:18" x14ac:dyDescent="0.2">
      <c r="R295" s="167"/>
    </row>
    <row r="296" spans="18:18" x14ac:dyDescent="0.2">
      <c r="R296" s="167"/>
    </row>
    <row r="297" spans="18:18" x14ac:dyDescent="0.2">
      <c r="R297" s="167"/>
    </row>
    <row r="298" spans="18:18" x14ac:dyDescent="0.2">
      <c r="R298" s="167"/>
    </row>
    <row r="299" spans="18:18" x14ac:dyDescent="0.2">
      <c r="R299" s="167"/>
    </row>
    <row r="300" spans="18:18" x14ac:dyDescent="0.2">
      <c r="R300" s="167"/>
    </row>
    <row r="301" spans="18:18" x14ac:dyDescent="0.2">
      <c r="R301" s="167"/>
    </row>
    <row r="302" spans="18:18" x14ac:dyDescent="0.2">
      <c r="R302" s="167"/>
    </row>
    <row r="303" spans="18:18" x14ac:dyDescent="0.2">
      <c r="R303" s="167"/>
    </row>
    <row r="304" spans="18:18" x14ac:dyDescent="0.2">
      <c r="R304" s="167"/>
    </row>
    <row r="305" spans="18:18" x14ac:dyDescent="0.2">
      <c r="R305" s="167"/>
    </row>
    <row r="306" spans="18:18" x14ac:dyDescent="0.2">
      <c r="R306" s="167"/>
    </row>
    <row r="307" spans="18:18" x14ac:dyDescent="0.2">
      <c r="R307" s="167"/>
    </row>
    <row r="308" spans="18:18" x14ac:dyDescent="0.2">
      <c r="R308" s="167"/>
    </row>
    <row r="309" spans="18:18" x14ac:dyDescent="0.2">
      <c r="R309" s="167"/>
    </row>
    <row r="310" spans="18:18" x14ac:dyDescent="0.2">
      <c r="R310" s="167"/>
    </row>
    <row r="311" spans="18:18" x14ac:dyDescent="0.2">
      <c r="R311" s="167"/>
    </row>
    <row r="312" spans="18:18" x14ac:dyDescent="0.2">
      <c r="R312" s="167"/>
    </row>
    <row r="313" spans="18:18" x14ac:dyDescent="0.2">
      <c r="R313" s="167"/>
    </row>
    <row r="314" spans="18:18" x14ac:dyDescent="0.2">
      <c r="R314" s="167"/>
    </row>
    <row r="315" spans="18:18" x14ac:dyDescent="0.2">
      <c r="R315" s="167"/>
    </row>
    <row r="316" spans="18:18" x14ac:dyDescent="0.2">
      <c r="R316" s="167"/>
    </row>
    <row r="317" spans="18:18" x14ac:dyDescent="0.2">
      <c r="R317" s="167"/>
    </row>
    <row r="318" spans="18:18" x14ac:dyDescent="0.2">
      <c r="R318" s="167"/>
    </row>
    <row r="319" spans="18:18" x14ac:dyDescent="0.2">
      <c r="R319" s="167"/>
    </row>
    <row r="320" spans="18:18" x14ac:dyDescent="0.2">
      <c r="R320" s="167"/>
    </row>
    <row r="321" spans="18:18" x14ac:dyDescent="0.2">
      <c r="R321" s="167"/>
    </row>
    <row r="322" spans="18:18" x14ac:dyDescent="0.2">
      <c r="R322" s="167"/>
    </row>
    <row r="323" spans="18:18" x14ac:dyDescent="0.2">
      <c r="R323" s="167"/>
    </row>
    <row r="324" spans="18:18" x14ac:dyDescent="0.2">
      <c r="R324" s="167"/>
    </row>
    <row r="325" spans="18:18" x14ac:dyDescent="0.2">
      <c r="R325" s="167"/>
    </row>
    <row r="326" spans="18:18" x14ac:dyDescent="0.2">
      <c r="R326" s="167"/>
    </row>
    <row r="327" spans="18:18" x14ac:dyDescent="0.2">
      <c r="R327" s="167"/>
    </row>
    <row r="328" spans="18:18" x14ac:dyDescent="0.2">
      <c r="R328" s="167"/>
    </row>
    <row r="329" spans="18:18" x14ac:dyDescent="0.2">
      <c r="R329" s="167"/>
    </row>
    <row r="330" spans="18:18" x14ac:dyDescent="0.2">
      <c r="R330" s="167"/>
    </row>
    <row r="331" spans="18:18" x14ac:dyDescent="0.2">
      <c r="R331" s="167"/>
    </row>
    <row r="332" spans="18:18" x14ac:dyDescent="0.2">
      <c r="R332" s="167"/>
    </row>
    <row r="333" spans="18:18" x14ac:dyDescent="0.2">
      <c r="R333" s="167"/>
    </row>
    <row r="334" spans="18:18" x14ac:dyDescent="0.2">
      <c r="R334" s="167"/>
    </row>
    <row r="335" spans="18:18" x14ac:dyDescent="0.2">
      <c r="R335" s="167"/>
    </row>
    <row r="336" spans="18:18" x14ac:dyDescent="0.2">
      <c r="R336" s="167"/>
    </row>
    <row r="337" spans="18:18" x14ac:dyDescent="0.2">
      <c r="R337" s="167"/>
    </row>
    <row r="338" spans="18:18" x14ac:dyDescent="0.2">
      <c r="R338" s="167"/>
    </row>
    <row r="339" spans="18:18" x14ac:dyDescent="0.2">
      <c r="R339" s="167"/>
    </row>
    <row r="340" spans="18:18" x14ac:dyDescent="0.2">
      <c r="R340" s="167"/>
    </row>
    <row r="341" spans="18:18" x14ac:dyDescent="0.2">
      <c r="R341" s="167"/>
    </row>
    <row r="342" spans="18:18" x14ac:dyDescent="0.2">
      <c r="R342" s="167"/>
    </row>
    <row r="343" spans="18:18" x14ac:dyDescent="0.2">
      <c r="R343" s="167"/>
    </row>
    <row r="344" spans="18:18" x14ac:dyDescent="0.2">
      <c r="R344" s="167"/>
    </row>
    <row r="345" spans="18:18" x14ac:dyDescent="0.2">
      <c r="R345" s="167"/>
    </row>
    <row r="346" spans="18:18" x14ac:dyDescent="0.2">
      <c r="R346" s="167"/>
    </row>
    <row r="347" spans="18:18" x14ac:dyDescent="0.2">
      <c r="R347" s="167"/>
    </row>
    <row r="348" spans="18:18" x14ac:dyDescent="0.2">
      <c r="R348" s="167"/>
    </row>
    <row r="349" spans="18:18" x14ac:dyDescent="0.2">
      <c r="R349" s="167"/>
    </row>
    <row r="350" spans="18:18" x14ac:dyDescent="0.2">
      <c r="R350" s="167"/>
    </row>
    <row r="351" spans="18:18" x14ac:dyDescent="0.2">
      <c r="R351" s="167"/>
    </row>
    <row r="352" spans="18:18" x14ac:dyDescent="0.2">
      <c r="R352" s="167"/>
    </row>
    <row r="353" spans="18:18" x14ac:dyDescent="0.2">
      <c r="R353" s="167"/>
    </row>
    <row r="354" spans="18:18" x14ac:dyDescent="0.2">
      <c r="R354" s="167"/>
    </row>
    <row r="355" spans="18:18" x14ac:dyDescent="0.2">
      <c r="R355" s="167"/>
    </row>
    <row r="356" spans="18:18" x14ac:dyDescent="0.2">
      <c r="R356" s="167"/>
    </row>
    <row r="357" spans="18:18" x14ac:dyDescent="0.2">
      <c r="R357" s="167"/>
    </row>
    <row r="358" spans="18:18" x14ac:dyDescent="0.2">
      <c r="R358" s="167"/>
    </row>
    <row r="359" spans="18:18" x14ac:dyDescent="0.2">
      <c r="R359" s="167"/>
    </row>
    <row r="360" spans="18:18" x14ac:dyDescent="0.2">
      <c r="R360" s="167"/>
    </row>
    <row r="361" spans="18:18" x14ac:dyDescent="0.2">
      <c r="R361" s="167"/>
    </row>
    <row r="362" spans="18:18" x14ac:dyDescent="0.2">
      <c r="R362" s="167"/>
    </row>
    <row r="363" spans="18:18" x14ac:dyDescent="0.2">
      <c r="R363" s="167"/>
    </row>
    <row r="364" spans="18:18" x14ac:dyDescent="0.2">
      <c r="R364" s="167"/>
    </row>
    <row r="365" spans="18:18" x14ac:dyDescent="0.2">
      <c r="R365" s="167"/>
    </row>
    <row r="366" spans="18:18" x14ac:dyDescent="0.2">
      <c r="R366" s="167"/>
    </row>
    <row r="367" spans="18:18" x14ac:dyDescent="0.2">
      <c r="R367" s="167"/>
    </row>
    <row r="368" spans="18:18" x14ac:dyDescent="0.2">
      <c r="R368" s="167"/>
    </row>
    <row r="369" spans="18:18" x14ac:dyDescent="0.2">
      <c r="R369" s="167"/>
    </row>
    <row r="370" spans="18:18" x14ac:dyDescent="0.2">
      <c r="R370" s="167"/>
    </row>
    <row r="371" spans="18:18" x14ac:dyDescent="0.2">
      <c r="R371" s="167"/>
    </row>
    <row r="372" spans="18:18" x14ac:dyDescent="0.2">
      <c r="R372" s="167"/>
    </row>
    <row r="373" spans="18:18" x14ac:dyDescent="0.2">
      <c r="R373" s="167"/>
    </row>
    <row r="374" spans="18:18" x14ac:dyDescent="0.2">
      <c r="R374" s="167"/>
    </row>
  </sheetData>
  <autoFilter ref="A76:B232" xr:uid="{00000000-0009-0000-0000-00000A000000}">
    <filterColumn colId="0">
      <filters>
        <filter val="TRUE"/>
      </filters>
    </filterColumn>
  </autoFilter>
  <mergeCells count="3">
    <mergeCell ref="A2:B2"/>
    <mergeCell ref="A3:L3"/>
    <mergeCell ref="A236:D236"/>
  </mergeCells>
  <hyperlinks>
    <hyperlink ref="A2" r:id="rId1" display="http://www.bankofengland.co.uk/mfsd/iadb/index.asp?Travel=NIxSUx&amp;From=Template&amp;GUID=701982B27A654D6FAA09BA413EA93B28&amp;G0Xtop.x=1&amp;G0Xtop.y=1" xr:uid="{00000000-0004-0000-0A00-000000000000}"/>
    <hyperlink ref="D10" r:id="rId2" display="http://www.bankofengland.co.uk/mfsd/iadb/index.asp?Travel=NIxSUx&amp;From=Template&amp;EC=VPQB254AD&amp;G0Xtop.x=1&amp;G0Xtop.y=1" xr:uid="{00000000-0004-0000-0A00-000001000000}"/>
    <hyperlink ref="D11" r:id="rId3" display="http://www.bankofengland.co.uk/mfsd/iadb/index.asp?Travel=NIxSUx&amp;From=Template&amp;EC=VPQB254AT&amp;G0Xtop.x=1&amp;G0Xtop.y=1" xr:uid="{00000000-0004-0000-0A00-000002000000}"/>
    <hyperlink ref="D12" r:id="rId4" display="http://www.bankofengland.co.uk/mfsd/iadb/index.asp?Travel=NIxSUx&amp;From=Template&amp;EC=VPQB254BE&amp;G0Xtop.x=1&amp;G0Xtop.y=1" xr:uid="{00000000-0004-0000-0A00-000003000000}"/>
    <hyperlink ref="D13" r:id="rId5" display="http://www.bankofengland.co.uk/mfsd/iadb/index.asp?Travel=NIxSUx&amp;From=Template&amp;EC=VPQB254CY&amp;G0Xtop.x=1&amp;G0Xtop.y=1" xr:uid="{00000000-0004-0000-0A00-000004000000}"/>
    <hyperlink ref="D14" r:id="rId6" display="http://www.bankofengland.co.uk/mfsd/iadb/index.asp?Travel=NIxSUx&amp;From=Template&amp;EC=VPQB254DK&amp;G0Xtop.x=1&amp;G0Xtop.y=1" xr:uid="{00000000-0004-0000-0A00-000005000000}"/>
    <hyperlink ref="D15" r:id="rId7" display="http://www.bankofengland.co.uk/mfsd/iadb/index.asp?Travel=NIxSUx&amp;From=Template&amp;EC=VPQB254EE&amp;G0Xtop.x=1&amp;G0Xtop.y=1" xr:uid="{00000000-0004-0000-0A00-000006000000}"/>
    <hyperlink ref="D16" r:id="rId8" display="http://www.bankofengland.co.uk/mfsd/iadb/index.asp?Travel=NIxSUx&amp;From=Template&amp;EC=VPQB254FI&amp;G0Xtop.x=1&amp;G0Xtop.y=1" xr:uid="{00000000-0004-0000-0A00-000007000000}"/>
    <hyperlink ref="D17" r:id="rId9" display="http://www.bankofengland.co.uk/mfsd/iadb/index.asp?Travel=NIxSUx&amp;From=Template&amp;EC=VPQB254FR&amp;G0Xtop.x=1&amp;G0Xtop.y=1" xr:uid="{00000000-0004-0000-0A00-000008000000}"/>
    <hyperlink ref="D18" r:id="rId10" display="http://www.bankofengland.co.uk/mfsd/iadb/index.asp?Travel=NIxSUx&amp;From=Template&amp;EC=VPQB254DE&amp;G0Xtop.x=1&amp;G0Xtop.y=1" xr:uid="{00000000-0004-0000-0A00-000009000000}"/>
    <hyperlink ref="D19" r:id="rId11" display="http://www.bankofengland.co.uk/mfsd/iadb/index.asp?Travel=NIxSUx&amp;From=Template&amp;EC=VPQB254GR&amp;G0Xtop.x=1&amp;G0Xtop.y=1" xr:uid="{00000000-0004-0000-0A00-00000A000000}"/>
    <hyperlink ref="D20" r:id="rId12" display="http://www.bankofengland.co.uk/mfsd/iadb/index.asp?Travel=NIxSUx&amp;From=Template&amp;EC=VPQB254GL&amp;G0Xtop.x=1&amp;G0Xtop.y=1" xr:uid="{00000000-0004-0000-0A00-00000B000000}"/>
    <hyperlink ref="D21" r:id="rId13" display="http://www.bankofengland.co.uk/mfsd/iadb/index.asp?Travel=NIxSUx&amp;From=Template&amp;EC=VPQB254IS&amp;G0Xtop.x=1&amp;G0Xtop.y=1" xr:uid="{00000000-0004-0000-0A00-00000C000000}"/>
    <hyperlink ref="D22" r:id="rId14" display="http://www.bankofengland.co.uk/mfsd/iadb/index.asp?Travel=NIxSUx&amp;From=Template&amp;EC=VPQB254IE&amp;G0Xtop.x=1&amp;G0Xtop.y=1" xr:uid="{00000000-0004-0000-0A00-00000D000000}"/>
    <hyperlink ref="D23" r:id="rId15" display="http://www.bankofengland.co.uk/mfsd/iadb/index.asp?Travel=NIxSUx&amp;From=Template&amp;EC=VPQB254IT&amp;G0Xtop.x=1&amp;G0Xtop.y=1" xr:uid="{00000000-0004-0000-0A00-00000E000000}"/>
    <hyperlink ref="D24" r:id="rId16" display="http://www.bankofengland.co.uk/mfsd/iadb/index.asp?Travel=NIxSUx&amp;From=Template&amp;EC=VPQB254LV&amp;G0Xtop.x=1&amp;G0Xtop.y=1" xr:uid="{00000000-0004-0000-0A00-00000F000000}"/>
    <hyperlink ref="D25" r:id="rId17" display="http://www.bankofengland.co.uk/mfsd/iadb/index.asp?Travel=NIxSUx&amp;From=Template&amp;EC=VPQB254LI&amp;G0Xtop.x=1&amp;G0Xtop.y=1" xr:uid="{00000000-0004-0000-0A00-000010000000}"/>
    <hyperlink ref="D26" r:id="rId18" display="http://www.bankofengland.co.uk/mfsd/iadb/index.asp?Travel=NIxSUx&amp;From=Template&amp;EC=VPQB254LT&amp;G0Xtop.x=1&amp;G0Xtop.y=1" xr:uid="{00000000-0004-0000-0A00-000011000000}"/>
    <hyperlink ref="D27" r:id="rId19" display="http://www.bankofengland.co.uk/mfsd/iadb/index.asp?Travel=NIxSUx&amp;From=Template&amp;EC=VPQB254LU&amp;G0Xtop.x=1&amp;G0Xtop.y=1" xr:uid="{00000000-0004-0000-0A00-000012000000}"/>
    <hyperlink ref="D28" r:id="rId20" display="http://www.bankofengland.co.uk/mfsd/iadb/index.asp?Travel=NIxSUx&amp;From=Template&amp;EC=VPQB254MT&amp;G0Xtop.x=1&amp;G0Xtop.y=1" xr:uid="{00000000-0004-0000-0A00-000013000000}"/>
    <hyperlink ref="D29" r:id="rId21" display="http://www.bankofengland.co.uk/mfsd/iadb/index.asp?Travel=NIxSUx&amp;From=Template&amp;EC=VPQB254NL&amp;G0Xtop.x=1&amp;G0Xtop.y=1" xr:uid="{00000000-0004-0000-0A00-000014000000}"/>
    <hyperlink ref="D30" r:id="rId22" display="http://www.bankofengland.co.uk/mfsd/iadb/index.asp?Travel=NIxSUx&amp;From=Template&amp;EC=VPQB254NO&amp;G0Xtop.x=1&amp;G0Xtop.y=1" xr:uid="{00000000-0004-0000-0A00-000015000000}"/>
    <hyperlink ref="D31" r:id="rId23" display="http://www.bankofengland.co.uk/mfsd/iadb/index.asp?Travel=NIxSUx&amp;From=Template&amp;EC=VPQB254PT&amp;G0Xtop.x=1&amp;G0Xtop.y=1" xr:uid="{00000000-0004-0000-0A00-000016000000}"/>
    <hyperlink ref="D32" r:id="rId24" display="http://www.bankofengland.co.uk/mfsd/iadb/index.asp?Travel=NIxSUx&amp;From=Template&amp;EC=VPQB254SK&amp;G0Xtop.x=1&amp;G0Xtop.y=1" xr:uid="{00000000-0004-0000-0A00-000017000000}"/>
    <hyperlink ref="D33" r:id="rId25" display="http://www.bankofengland.co.uk/mfsd/iadb/index.asp?Travel=NIxSUx&amp;From=Template&amp;EC=VPQB254SI&amp;G0Xtop.x=1&amp;G0Xtop.y=1" xr:uid="{00000000-0004-0000-0A00-000018000000}"/>
    <hyperlink ref="D34" r:id="rId26" display="http://www.bankofengland.co.uk/mfsd/iadb/index.asp?Travel=NIxSUx&amp;From=Template&amp;EC=VPQB254ES&amp;G0Xtop.x=1&amp;G0Xtop.y=1" xr:uid="{00000000-0004-0000-0A00-000019000000}"/>
    <hyperlink ref="D35" r:id="rId27" display="http://www.bankofengland.co.uk/mfsd/iadb/index.asp?Travel=NIxSUx&amp;From=Template&amp;EC=VPQB254SE&amp;G0Xtop.x=1&amp;G0Xtop.y=1" xr:uid="{00000000-0004-0000-0A00-00001A000000}"/>
    <hyperlink ref="D36" r:id="rId28" display="http://www.bankofengland.co.uk/mfsd/iadb/index.asp?Travel=NIxSUx&amp;From=Template&amp;EC=VPQB254CH&amp;G0Xtop.x=1&amp;G0Xtop.y=1" xr:uid="{00000000-0004-0000-0A00-00001B000000}"/>
    <hyperlink ref="D37" r:id="rId29" display="http://www.bankofengland.co.uk/mfsd/iadb/index.asp?Travel=NIxSUx&amp;From=Template&amp;EC=VPQB254VA&amp;G0Xtop.x=1&amp;G0Xtop.y=1" xr:uid="{00000000-0004-0000-0A00-00001C000000}"/>
    <hyperlink ref="D38" r:id="rId30" display="http://www.bankofengland.co.uk/mfsd/iadb/index.asp?Travel=NIxSUx&amp;From=Template&amp;EC=VPQB254R1&amp;G0Xtop.x=1&amp;G0Xtop.y=1" xr:uid="{00000000-0004-0000-0A00-00001D000000}"/>
    <hyperlink ref="D39" r:id="rId31" display="http://www.bankofengland.co.uk/mfsd/iadb/index.asp?Travel=NIxSUx&amp;From=Template&amp;EC=VPQB2545K&amp;G0Xtop.x=1&amp;G0Xtop.y=1" xr:uid="{00000000-0004-0000-0A00-00001E000000}"/>
    <hyperlink ref="D42" r:id="rId32" display="http://www.bankofengland.co.uk/mfsd/iadb/index.asp?Travel=NIxSUx&amp;From=Template&amp;EC=VPQB254AU&amp;G0Xtop.x=1&amp;G0Xtop.y=1" xr:uid="{00000000-0004-0000-0A00-00001F000000}"/>
    <hyperlink ref="D43" r:id="rId33" display="http://www.bankofengland.co.uk/mfsd/iadb/index.asp?Travel=NIxSUx&amp;From=Template&amp;EC=VPQB254CA&amp;G0Xtop.x=1&amp;G0Xtop.y=1" xr:uid="{00000000-0004-0000-0A00-000020000000}"/>
    <hyperlink ref="D44" r:id="rId34" display="http://www.bankofengland.co.uk/mfsd/iadb/index.asp?Travel=NIxSUx&amp;From=Template&amp;EC=VPQB254JP&amp;G0Xtop.x=1&amp;G0Xtop.y=1" xr:uid="{00000000-0004-0000-0A00-000021000000}"/>
    <hyperlink ref="D45" r:id="rId35" display="http://www.bankofengland.co.uk/mfsd/iadb/index.asp?Travel=NIxSUx&amp;From=Template&amp;EC=VPQB254NZ&amp;G0Xtop.x=1&amp;G0Xtop.y=1" xr:uid="{00000000-0004-0000-0A00-000022000000}"/>
    <hyperlink ref="D46" r:id="rId36" display="http://www.bankofengland.co.uk/mfsd/iadb/index.asp?Travel=NIxSUx&amp;From=Template&amp;EC=VPQB254US&amp;G0Xtop.x=1&amp;G0Xtop.y=1" xr:uid="{00000000-0004-0000-0A00-000023000000}"/>
    <hyperlink ref="D48" r:id="rId37" display="http://www.bankofengland.co.uk/mfsd/iadb/index.asp?Travel=NIxSUx&amp;From=Template&amp;EC=VPQB2545R&amp;G0Xtop.x=1&amp;G0Xtop.y=1" xr:uid="{00000000-0004-0000-0A00-000024000000}"/>
    <hyperlink ref="D51" r:id="rId38" display="http://www.bankofengland.co.uk/mfsd/iadb/index.asp?Travel=NIxSUx&amp;From=Template&amp;EC=VPQB254AW&amp;G0Xtop.x=1&amp;G0Xtop.y=1" xr:uid="{00000000-0004-0000-0A00-000025000000}"/>
    <hyperlink ref="D52" r:id="rId39" display="http://www.bankofengland.co.uk/mfsd/iadb/index.asp?Travel=NIxSUx&amp;From=Template&amp;EC=VPQB254BS&amp;G0Xtop.x=1&amp;G0Xtop.y=1" xr:uid="{00000000-0004-0000-0A00-000026000000}"/>
    <hyperlink ref="D53" r:id="rId40" display="http://www.bankofengland.co.uk/mfsd/iadb/index.asp?Travel=NIxSUx&amp;From=Template&amp;EC=VPQB254BH&amp;G0Xtop.x=1&amp;G0Xtop.y=1" xr:uid="{00000000-0004-0000-0A00-000027000000}"/>
    <hyperlink ref="D54" r:id="rId41" display="http://www.bankofengland.co.uk/mfsd/iadb/index.asp?Travel=NIxSUx&amp;From=Template&amp;EC=VPQB254BB&amp;G0Xtop.x=1&amp;G0Xtop.y=1" xr:uid="{00000000-0004-0000-0A00-000028000000}"/>
    <hyperlink ref="D55" r:id="rId42" display="http://www.bankofengland.co.uk/mfsd/iadb/index.asp?Travel=NIxSUx&amp;From=Template&amp;EC=VPQB254BM&amp;G0Xtop.x=1&amp;G0Xtop.y=1" xr:uid="{00000000-0004-0000-0A00-000029000000}"/>
    <hyperlink ref="D56" r:id="rId43" display="http://www.bankofengland.co.uk/mfsd/iadb/index.asp?Travel=NIxSUx&amp;From=Template&amp;EC=VPQB254KY&amp;G0Xtop.x=1&amp;G0Xtop.y=1" xr:uid="{00000000-0004-0000-0A00-00002A000000}"/>
    <hyperlink ref="D57" r:id="rId44" display="http://www.bankofengland.co.uk/mfsd/iadb/index.asp?Travel=NIxSUx&amp;From=Template&amp;EC=VPQB254CW&amp;G0Xtop.x=1&amp;G0Xtop.y=1" xr:uid="{00000000-0004-0000-0A00-00002B000000}"/>
    <hyperlink ref="D58" r:id="rId45" display="http://www.bankofengland.co.uk/mfsd/iadb/index.asp?Travel=NIxSUx&amp;From=Template&amp;EC=VPQB254GI&amp;G0Xtop.x=1&amp;G0Xtop.y=1" xr:uid="{00000000-0004-0000-0A00-00002C000000}"/>
    <hyperlink ref="D59" r:id="rId46" display="http://www.bankofengland.co.uk/mfsd/iadb/index.asp?Travel=NIxSUx&amp;From=Template&amp;EC=VPQB254GG&amp;G0Xtop.x=1&amp;G0Xtop.y=1" xr:uid="{00000000-0004-0000-0A00-00002D000000}"/>
    <hyperlink ref="D60" r:id="rId47" display="http://www.bankofengland.co.uk/mfsd/iadb/index.asp?Travel=NIxSUx&amp;From=Template&amp;EC=VPQB254HK&amp;G0Xtop.x=1&amp;G0Xtop.y=1" xr:uid="{00000000-0004-0000-0A00-00002E000000}"/>
    <hyperlink ref="D61" r:id="rId48" display="http://www.bankofengland.co.uk/mfsd/iadb/index.asp?Travel=NIxSUx&amp;From=Template&amp;EC=VPQB254IM&amp;G0Xtop.x=1&amp;G0Xtop.y=1" xr:uid="{00000000-0004-0000-0A00-00002F000000}"/>
    <hyperlink ref="D62" r:id="rId49" display="http://www.bankofengland.co.uk/mfsd/iadb/index.asp?Travel=NIxSUx&amp;From=Template&amp;EC=VPQB254JE&amp;G0Xtop.x=1&amp;G0Xtop.y=1" xr:uid="{00000000-0004-0000-0A00-000030000000}"/>
    <hyperlink ref="D63" r:id="rId50" display="http://www.bankofengland.co.uk/mfsd/iadb/index.asp?Travel=NIxSUx&amp;From=Template&amp;EC=VPQB254LB&amp;G0Xtop.x=1&amp;G0Xtop.y=1" xr:uid="{00000000-0004-0000-0A00-000031000000}"/>
    <hyperlink ref="D64" r:id="rId51" display="http://www.bankofengland.co.uk/mfsd/iadb/index.asp?Travel=NIxSUx&amp;From=Template&amp;EC=VPQB254MO&amp;G0Xtop.x=1&amp;G0Xtop.y=1" xr:uid="{00000000-0004-0000-0A00-000032000000}"/>
    <hyperlink ref="D65" r:id="rId52" display="http://www.bankofengland.co.uk/mfsd/iadb/index.asp?Travel=NIxSUx&amp;From=Template&amp;EC=VPQB254MU&amp;G0Xtop.x=1&amp;G0Xtop.y=1" xr:uid="{00000000-0004-0000-0A00-000033000000}"/>
    <hyperlink ref="D66" r:id="rId53" display="http://www.bankofengland.co.uk/mfsd/iadb/index.asp?Travel=NIxSUx&amp;From=Template&amp;EC=VPQB254PA&amp;G0Xtop.x=1&amp;G0Xtop.y=1" xr:uid="{00000000-0004-0000-0A00-000034000000}"/>
    <hyperlink ref="D67" r:id="rId54" display="http://www.bankofengland.co.uk/mfsd/iadb/index.asp?Travel=NIxSUx&amp;From=Template&amp;EC=VPQB254WS&amp;G0Xtop.x=1&amp;G0Xtop.y=1" xr:uid="{00000000-0004-0000-0A00-000035000000}"/>
    <hyperlink ref="D68" r:id="rId55" display="http://www.bankofengland.co.uk/mfsd/iadb/index.asp?Travel=NIxSUx&amp;From=Template&amp;EC=VPQB254SG&amp;G0Xtop.x=1&amp;G0Xtop.y=1" xr:uid="{00000000-0004-0000-0A00-000036000000}"/>
    <hyperlink ref="D69" r:id="rId56" display="http://www.bankofengland.co.uk/mfsd/iadb/index.asp?Travel=NIxSUx&amp;From=Template&amp;EC=VPQB254SX&amp;G0Xtop.x=1&amp;G0Xtop.y=1" xr:uid="{00000000-0004-0000-0A00-000037000000}"/>
    <hyperlink ref="D70" r:id="rId57" display="http://www.bankofengland.co.uk/mfsd/iadb/index.asp?Travel=NIxSUx&amp;From=Template&amp;EC=VPQB254VU&amp;G0Xtop.x=1&amp;G0Xtop.y=1" xr:uid="{00000000-0004-0000-0A00-000038000000}"/>
    <hyperlink ref="D71" r:id="rId58" display="http://www.bankofengland.co.uk/mfsd/iadb/index.asp?Travel=NIxSUx&amp;From=Template&amp;EC=VPQB2541Z&amp;G0Xtop.x=1&amp;G0Xtop.y=1" xr:uid="{00000000-0004-0000-0A00-000039000000}"/>
    <hyperlink ref="D72" r:id="rId59" display="http://www.bankofengland.co.uk/mfsd/iadb/index.asp?Travel=NIxSUx&amp;From=Template&amp;EC=VPQB254R2&amp;G0Xtop.x=1&amp;G0Xtop.y=1" xr:uid="{00000000-0004-0000-0A00-00003A000000}"/>
    <hyperlink ref="D73" r:id="rId60" display="http://www.bankofengland.co.uk/mfsd/iadb/index.asp?Travel=NIxSUx&amp;From=Template&amp;EC=VPQB2541N&amp;G0Xtop.x=1&amp;G0Xtop.y=1" xr:uid="{00000000-0004-0000-0A00-00003B000000}"/>
    <hyperlink ref="D77" r:id="rId61" display="http://www.bankofengland.co.uk/mfsd/iadb/index.asp?Travel=NIxSUx&amp;From=Template&amp;EC=VPQB254AL&amp;G0Xtop.x=1&amp;G0Xtop.y=1" xr:uid="{00000000-0004-0000-0A00-00003C000000}"/>
    <hyperlink ref="D78" r:id="rId62" display="http://www.bankofengland.co.uk/mfsd/iadb/index.asp?Travel=NIxSUx&amp;From=Template&amp;EC=VPQB254BY&amp;G0Xtop.x=1&amp;G0Xtop.y=1" xr:uid="{00000000-0004-0000-0A00-00003D000000}"/>
    <hyperlink ref="D79" r:id="rId63" display="http://www.bankofengland.co.uk/mfsd/iadb/index.asp?Travel=NIxSUx&amp;From=Template&amp;EC=VPQB254BA&amp;G0Xtop.x=1&amp;G0Xtop.y=1" xr:uid="{00000000-0004-0000-0A00-00003E000000}"/>
    <hyperlink ref="D80" r:id="rId64" display="http://www.bankofengland.co.uk/mfsd/iadb/index.asp?Travel=NIxSUx&amp;From=Template&amp;EC=VPQB254BG&amp;G0Xtop.x=1&amp;G0Xtop.y=1" xr:uid="{00000000-0004-0000-0A00-00003F000000}"/>
    <hyperlink ref="D81" r:id="rId65" display="http://www.bankofengland.co.uk/mfsd/iadb/index.asp?Travel=NIxSUx&amp;From=Template&amp;EC=VPQB254HR&amp;G0Xtop.x=1&amp;G0Xtop.y=1" xr:uid="{00000000-0004-0000-0A00-000040000000}"/>
    <hyperlink ref="D82" r:id="rId66" display="http://www.bankofengland.co.uk/mfsd/iadb/index.asp?Travel=NIxSUx&amp;From=Template&amp;EC=VPQB254CZ&amp;G0Xtop.x=1&amp;G0Xtop.y=1" xr:uid="{00000000-0004-0000-0A00-000041000000}"/>
    <hyperlink ref="D83" r:id="rId67" display="http://www.bankofengland.co.uk/mfsd/iadb/index.asp?Travel=NIxSUx&amp;From=Template&amp;EC=VPQB254HU&amp;G0Xtop.x=1&amp;G0Xtop.y=1" xr:uid="{00000000-0004-0000-0A00-000042000000}"/>
    <hyperlink ref="D84" r:id="rId68" display="http://www.bankofengland.co.uk/mfsd/iadb/index.asp?Travel=NIxSUx&amp;From=Template&amp;EC=VPQB254MK&amp;G0Xtop.x=1&amp;G0Xtop.y=1" xr:uid="{00000000-0004-0000-0A00-000043000000}"/>
    <hyperlink ref="D85" r:id="rId69" display="http://www.bankofengland.co.uk/mfsd/iadb/index.asp?Travel=NIxSUx&amp;From=Template&amp;EC=VPQB254MD&amp;G0Xtop.x=1&amp;G0Xtop.y=1" xr:uid="{00000000-0004-0000-0A00-000044000000}"/>
    <hyperlink ref="D86" r:id="rId70" display="http://www.bankofengland.co.uk/mfsd/iadb/index.asp?Travel=NIxSUx&amp;From=Template&amp;EC=VPQB254ME&amp;G0Xtop.x=1&amp;G0Xtop.y=1" xr:uid="{00000000-0004-0000-0A00-000045000000}"/>
    <hyperlink ref="D87" r:id="rId71" display="http://www.bankofengland.co.uk/mfsd/iadb/index.asp?Travel=NIxSUx&amp;From=Template&amp;EC=VPQB254PL&amp;G0Xtop.x=1&amp;G0Xtop.y=1" xr:uid="{00000000-0004-0000-0A00-000046000000}"/>
    <hyperlink ref="D88" r:id="rId72" display="http://www.bankofengland.co.uk/mfsd/iadb/index.asp?Travel=NIxSUx&amp;From=Template&amp;EC=VPQB254RO&amp;G0Xtop.x=1&amp;G0Xtop.y=1" xr:uid="{00000000-0004-0000-0A00-000047000000}"/>
    <hyperlink ref="D89" r:id="rId73" display="http://www.bankofengland.co.uk/mfsd/iadb/index.asp?Travel=NIxSUx&amp;From=Template&amp;EC=VPQB254RU&amp;G0Xtop.x=1&amp;G0Xtop.y=1" xr:uid="{00000000-0004-0000-0A00-000048000000}"/>
    <hyperlink ref="D90" r:id="rId74" display="http://www.bankofengland.co.uk/mfsd/iadb/index.asp?Travel=NIxSUx&amp;From=Template&amp;EC=VPQB254RS&amp;G0Xtop.x=1&amp;G0Xtop.y=1" xr:uid="{00000000-0004-0000-0A00-000049000000}"/>
    <hyperlink ref="D91" r:id="rId75" display="http://www.bankofengland.co.uk/mfsd/iadb/index.asp?Travel=NIxSUx&amp;From=Template&amp;EC=VPQB254TR&amp;G0Xtop.x=1&amp;G0Xtop.y=1" xr:uid="{00000000-0004-0000-0A00-00004A000000}"/>
    <hyperlink ref="D92" r:id="rId76" display="http://www.bankofengland.co.uk/mfsd/iadb/index.asp?Travel=NIxSUx&amp;From=Template&amp;EC=VPQB254UA&amp;G0Xtop.x=1&amp;G0Xtop.y=1" xr:uid="{00000000-0004-0000-0A00-00004B000000}"/>
    <hyperlink ref="D93" r:id="rId77" display="http://www.bankofengland.co.uk/mfsd/iadb/index.asp?Travel=NIxSUx&amp;From=Template&amp;EC=VPQB254R3&amp;G0Xtop.x=1&amp;G0Xtop.y=1" xr:uid="{00000000-0004-0000-0A00-00004C000000}"/>
    <hyperlink ref="D94" r:id="rId78" display="http://www.bankofengland.co.uk/mfsd/iadb/index.asp?Travel=NIxSUx&amp;From=Template&amp;EC=VPQB2543C&amp;G0Xtop.x=1&amp;G0Xtop.y=1" xr:uid="{00000000-0004-0000-0A00-00004D000000}"/>
    <hyperlink ref="D97" r:id="rId79" display="http://www.bankofengland.co.uk/mfsd/iadb/index.asp?Travel=NIxSUx&amp;From=Template&amp;EC=VPQB254DZ&amp;G0Xtop.x=1&amp;G0Xtop.y=1" xr:uid="{00000000-0004-0000-0A00-00004E000000}"/>
    <hyperlink ref="D98" r:id="rId80" display="http://www.bankofengland.co.uk/mfsd/iadb/index.asp?Travel=NIxSUx&amp;From=Template&amp;EC=VPQB254AO&amp;G0Xtop.x=1&amp;G0Xtop.y=1" xr:uid="{00000000-0004-0000-0A00-00004F000000}"/>
    <hyperlink ref="D99" r:id="rId81" display="http://www.bankofengland.co.uk/mfsd/iadb/index.asp?Travel=NIxSUx&amp;From=Template&amp;EC=VPQB254BW&amp;G0Xtop.x=1&amp;G0Xtop.y=1" xr:uid="{00000000-0004-0000-0A00-000050000000}"/>
    <hyperlink ref="D100" r:id="rId82" display="http://www.bankofengland.co.uk/mfsd/iadb/index.asp?Travel=NIxSUx&amp;From=Template&amp;EC=VPQB254BF&amp;G0Xtop.x=1&amp;G0Xtop.y=1" xr:uid="{00000000-0004-0000-0A00-000051000000}"/>
    <hyperlink ref="D101" r:id="rId83" display="http://www.bankofengland.co.uk/mfsd/iadb/index.asp?Travel=NIxSUx&amp;From=Template&amp;EC=VPQB254BI&amp;G0Xtop.x=1&amp;G0Xtop.y=1" xr:uid="{00000000-0004-0000-0A00-000052000000}"/>
    <hyperlink ref="D102" r:id="rId84" display="http://www.bankofengland.co.uk/mfsd/iadb/index.asp?Travel=NIxSUx&amp;From=Template&amp;EC=VPQB254CM&amp;G0Xtop.x=1&amp;G0Xtop.y=1" xr:uid="{00000000-0004-0000-0A00-000053000000}"/>
    <hyperlink ref="D103" r:id="rId85" display="http://www.bankofengland.co.uk/mfsd/iadb/index.asp?Travel=NIxSUx&amp;From=Template&amp;EC=VPQB254CV&amp;G0Xtop.x=1&amp;G0Xtop.y=1" xr:uid="{00000000-0004-0000-0A00-000054000000}"/>
    <hyperlink ref="D104" r:id="rId86" display="http://www.bankofengland.co.uk/mfsd/iadb/index.asp?Travel=NIxSUx&amp;From=Template&amp;EC=VPQB254TD&amp;G0Xtop.x=1&amp;G0Xtop.y=1" xr:uid="{00000000-0004-0000-0A00-000055000000}"/>
    <hyperlink ref="D105" r:id="rId87" display="http://www.bankofengland.co.uk/mfsd/iadb/index.asp?Travel=NIxSUx&amp;From=Template&amp;EC=VPQB254CG&amp;G0Xtop.x=1&amp;G0Xtop.y=1" xr:uid="{00000000-0004-0000-0A00-000056000000}"/>
    <hyperlink ref="D106" r:id="rId88" display="http://www.bankofengland.co.uk/mfsd/iadb/index.asp?Travel=NIxSUx&amp;From=Template&amp;EC=VPQB254CD&amp;G0Xtop.x=1&amp;G0Xtop.y=1" xr:uid="{00000000-0004-0000-0A00-000057000000}"/>
    <hyperlink ref="D107" r:id="rId89" display="http://www.bankofengland.co.uk/mfsd/iadb/index.asp?Travel=NIxSUx&amp;From=Template&amp;EC=VPQB254DJ&amp;G0Xtop.x=1&amp;G0Xtop.y=1" xr:uid="{00000000-0004-0000-0A00-000058000000}"/>
    <hyperlink ref="D108" r:id="rId90" display="http://www.bankofengland.co.uk/mfsd/iadb/index.asp?Travel=NIxSUx&amp;From=Template&amp;EC=VPQB254EG&amp;G0Xtop.x=1&amp;G0Xtop.y=1" xr:uid="{00000000-0004-0000-0A00-000059000000}"/>
    <hyperlink ref="D109" r:id="rId91" display="http://www.bankofengland.co.uk/mfsd/iadb/index.asp?Travel=NIxSUx&amp;From=Template&amp;EC=VPQB254GQ&amp;G0Xtop.x=1&amp;G0Xtop.y=1" xr:uid="{00000000-0004-0000-0A00-00005A000000}"/>
    <hyperlink ref="D110" r:id="rId92" display="http://www.bankofengland.co.uk/mfsd/iadb/index.asp?Travel=NIxSUx&amp;From=Template&amp;EC=VPQB254ET&amp;G0Xtop.x=1&amp;G0Xtop.y=1" xr:uid="{00000000-0004-0000-0A00-00005B000000}"/>
    <hyperlink ref="D111" r:id="rId93" display="http://www.bankofengland.co.uk/mfsd/iadb/index.asp?Travel=NIxSUx&amp;From=Template&amp;EC=VPQB254GA&amp;G0Xtop.x=1&amp;G0Xtop.y=1" xr:uid="{00000000-0004-0000-0A00-00005C000000}"/>
    <hyperlink ref="D112" r:id="rId94" display="http://www.bankofengland.co.uk/mfsd/iadb/index.asp?Travel=NIxSUx&amp;From=Template&amp;EC=VPQB254GM&amp;G0Xtop.x=1&amp;G0Xtop.y=1" xr:uid="{00000000-0004-0000-0A00-00005D000000}"/>
    <hyperlink ref="D113" r:id="rId95" display="http://www.bankofengland.co.uk/mfsd/iadb/index.asp?Travel=NIxSUx&amp;From=Template&amp;EC=VPQB254GH&amp;G0Xtop.x=1&amp;G0Xtop.y=1" xr:uid="{00000000-0004-0000-0A00-00005E000000}"/>
    <hyperlink ref="D114" r:id="rId96" display="http://www.bankofengland.co.uk/mfsd/iadb/index.asp?Travel=NIxSUx&amp;From=Template&amp;EC=VPQB254GN&amp;G0Xtop.x=1&amp;G0Xtop.y=1" xr:uid="{00000000-0004-0000-0A00-00005F000000}"/>
    <hyperlink ref="D115" r:id="rId97" display="http://www.bankofengland.co.uk/mfsd/iadb/index.asp?Travel=NIxSUx&amp;From=Template&amp;EC=VPQB254IR&amp;G0Xtop.x=1&amp;G0Xtop.y=1" xr:uid="{00000000-0004-0000-0A00-000060000000}"/>
    <hyperlink ref="D116" r:id="rId98" display="http://www.bankofengland.co.uk/mfsd/iadb/index.asp?Travel=NIxSUx&amp;From=Template&amp;EC=VPQB254IQ&amp;G0Xtop.x=1&amp;G0Xtop.y=1" xr:uid="{00000000-0004-0000-0A00-000061000000}"/>
    <hyperlink ref="D117" r:id="rId99" display="http://www.bankofengland.co.uk/mfsd/iadb/index.asp?Travel=NIxSUx&amp;From=Template&amp;EC=VPQB254IL&amp;G0Xtop.x=1&amp;G0Xtop.y=1" xr:uid="{00000000-0004-0000-0A00-000062000000}"/>
    <hyperlink ref="D118" r:id="rId100" display="http://www.bankofengland.co.uk/mfsd/iadb/index.asp?Travel=NIxSUx&amp;From=Template&amp;EC=VPQB254CI&amp;G0Xtop.x=1&amp;G0Xtop.y=1" xr:uid="{00000000-0004-0000-0A00-000063000000}"/>
    <hyperlink ref="D119" r:id="rId101" display="http://www.bankofengland.co.uk/mfsd/iadb/index.asp?Travel=NIxSUx&amp;From=Template&amp;EC=VPQB254JO&amp;G0Xtop.x=1&amp;G0Xtop.y=1" xr:uid="{00000000-0004-0000-0A00-000064000000}"/>
    <hyperlink ref="D120" r:id="rId102" display="http://www.bankofengland.co.uk/mfsd/iadb/index.asp?Travel=NIxSUx&amp;From=Template&amp;EC=VPQB254KE&amp;G0Xtop.x=1&amp;G0Xtop.y=1" xr:uid="{00000000-0004-0000-0A00-000065000000}"/>
    <hyperlink ref="D121" r:id="rId103" display="http://www.bankofengland.co.uk/mfsd/iadb/index.asp?Travel=NIxSUx&amp;From=Template&amp;EC=VPQB254KW&amp;G0Xtop.x=1&amp;G0Xtop.y=1" xr:uid="{00000000-0004-0000-0A00-000066000000}"/>
    <hyperlink ref="D122" r:id="rId104" display="http://www.bankofengland.co.uk/mfsd/iadb/index.asp?Travel=NIxSUx&amp;From=Template&amp;EC=VPQB254LS&amp;G0Xtop.x=1&amp;G0Xtop.y=1" xr:uid="{00000000-0004-0000-0A00-000067000000}"/>
    <hyperlink ref="D123" r:id="rId105" display="http://www.bankofengland.co.uk/mfsd/iadb/index.asp?Travel=NIxSUx&amp;From=Template&amp;EC=VPQB254LR&amp;G0Xtop.x=1&amp;G0Xtop.y=1" xr:uid="{00000000-0004-0000-0A00-000068000000}"/>
    <hyperlink ref="D124" r:id="rId106" display="http://www.bankofengland.co.uk/mfsd/iadb/index.asp?Travel=NIxSUx&amp;From=Template&amp;EC=VPQB254LY&amp;G0Xtop.x=1&amp;G0Xtop.y=1" xr:uid="{00000000-0004-0000-0A00-000069000000}"/>
    <hyperlink ref="D125" r:id="rId107" display="http://www.bankofengland.co.uk/mfsd/iadb/index.asp?Travel=NIxSUx&amp;From=Template&amp;EC=VPQB254MG&amp;G0Xtop.x=1&amp;G0Xtop.y=1" xr:uid="{00000000-0004-0000-0A00-00006A000000}"/>
    <hyperlink ref="D126" r:id="rId108" display="http://www.bankofengland.co.uk/mfsd/iadb/index.asp?Travel=NIxSUx&amp;From=Template&amp;EC=VPQB254MW&amp;G0Xtop.x=1&amp;G0Xtop.y=1" xr:uid="{00000000-0004-0000-0A00-00006B000000}"/>
    <hyperlink ref="D127" r:id="rId109" display="http://www.bankofengland.co.uk/mfsd/iadb/index.asp?Travel=NIxSUx&amp;From=Template&amp;EC=VPQB254ML&amp;G0Xtop.x=1&amp;G0Xtop.y=1" xr:uid="{00000000-0004-0000-0A00-00006C000000}"/>
    <hyperlink ref="D128" r:id="rId110" display="http://www.bankofengland.co.uk/mfsd/iadb/index.asp?Travel=NIxSUx&amp;From=Template&amp;EC=VPQB254MR&amp;G0Xtop.x=1&amp;G0Xtop.y=1" xr:uid="{00000000-0004-0000-0A00-00006D000000}"/>
    <hyperlink ref="D129" r:id="rId111" display="http://www.bankofengland.co.uk/mfsd/iadb/index.asp?Travel=NIxSUx&amp;From=Template&amp;EC=VPQB254MA&amp;G0Xtop.x=1&amp;G0Xtop.y=1" xr:uid="{00000000-0004-0000-0A00-00006E000000}"/>
    <hyperlink ref="D130" r:id="rId112" display="http://www.bankofengland.co.uk/mfsd/iadb/index.asp?Travel=NIxSUx&amp;From=Template&amp;EC=VPQB254MZ&amp;G0Xtop.x=1&amp;G0Xtop.y=1" xr:uid="{00000000-0004-0000-0A00-00006F000000}"/>
    <hyperlink ref="D131" r:id="rId113" display="http://www.bankofengland.co.uk/mfsd/iadb/index.asp?Travel=NIxSUx&amp;From=Template&amp;EC=VPQB254NA&amp;G0Xtop.x=1&amp;G0Xtop.y=1" xr:uid="{00000000-0004-0000-0A00-000070000000}"/>
    <hyperlink ref="D132" r:id="rId114" display="http://www.bankofengland.co.uk/mfsd/iadb/index.asp?Travel=NIxSUx&amp;From=Template&amp;EC=VPQB254NG&amp;G0Xtop.x=1&amp;G0Xtop.y=1" xr:uid="{00000000-0004-0000-0A00-000071000000}"/>
    <hyperlink ref="D133" r:id="rId115" display="http://www.bankofengland.co.uk/mfsd/iadb/index.asp?Travel=NIxSUx&amp;From=Template&amp;EC=VPQB254OM&amp;G0Xtop.x=1&amp;G0Xtop.y=1" xr:uid="{00000000-0004-0000-0A00-000072000000}"/>
    <hyperlink ref="D134" r:id="rId116" display="http://www.bankofengland.co.uk/mfsd/iadb/index.asp?Travel=NIxSUx&amp;From=Template&amp;EC=VPQB254PS&amp;G0Xtop.x=1&amp;G0Xtop.y=1" xr:uid="{00000000-0004-0000-0A00-000073000000}"/>
    <hyperlink ref="D135" r:id="rId117" display="http://www.bankofengland.co.uk/mfsd/iadb/index.asp?Travel=NIxSUx&amp;From=Template&amp;EC=VPQB254QA&amp;G0Xtop.x=1&amp;G0Xtop.y=1" xr:uid="{00000000-0004-0000-0A00-000074000000}"/>
    <hyperlink ref="D136" r:id="rId118" display="http://www.bankofengland.co.uk/mfsd/iadb/index.asp?Travel=NIxSUx&amp;From=Template&amp;EC=VPQB254RW&amp;G0Xtop.x=1&amp;G0Xtop.y=1" xr:uid="{00000000-0004-0000-0A00-000075000000}"/>
    <hyperlink ref="D137" r:id="rId119" display="http://www.bankofengland.co.uk/mfsd/iadb/index.asp?Travel=NIxSUx&amp;From=Template&amp;EC=VPQB254SH&amp;G0Xtop.x=1&amp;G0Xtop.y=1" xr:uid="{00000000-0004-0000-0A00-000076000000}"/>
    <hyperlink ref="D138" r:id="rId120" display="http://www.bankofengland.co.uk/mfsd/iadb/index.asp?Travel=NIxSUx&amp;From=Template&amp;EC=VPQB254ST&amp;G0Xtop.x=1&amp;G0Xtop.y=1" xr:uid="{00000000-0004-0000-0A00-000077000000}"/>
    <hyperlink ref="D139" r:id="rId121" display="http://www.bankofengland.co.uk/mfsd/iadb/index.asp?Travel=NIxSUx&amp;From=Template&amp;EC=VPQB254SA&amp;G0Xtop.x=1&amp;G0Xtop.y=1" xr:uid="{00000000-0004-0000-0A00-000078000000}"/>
    <hyperlink ref="D140" r:id="rId122" display="http://www.bankofengland.co.uk/mfsd/iadb/index.asp?Travel=NIxSUx&amp;From=Template&amp;EC=VPQB254SN&amp;G0Xtop.x=1&amp;G0Xtop.y=1" xr:uid="{00000000-0004-0000-0A00-000079000000}"/>
    <hyperlink ref="D141" r:id="rId123" display="http://www.bankofengland.co.uk/mfsd/iadb/index.asp?Travel=NIxSUx&amp;From=Template&amp;EC=VPQB254SC&amp;G0Xtop.x=1&amp;G0Xtop.y=1" xr:uid="{00000000-0004-0000-0A00-00007A000000}"/>
    <hyperlink ref="D142" r:id="rId124" display="http://www.bankofengland.co.uk/mfsd/iadb/index.asp?Travel=NIxSUx&amp;From=Template&amp;EC=VPQB254SL&amp;G0Xtop.x=1&amp;G0Xtop.y=1" xr:uid="{00000000-0004-0000-0A00-00007B000000}"/>
    <hyperlink ref="D143" r:id="rId125" display="http://www.bankofengland.co.uk/mfsd/iadb/index.asp?Travel=NIxSUx&amp;From=Template&amp;EC=VPQB254ZA&amp;G0Xtop.x=1&amp;G0Xtop.y=1" xr:uid="{00000000-0004-0000-0A00-00007C000000}"/>
    <hyperlink ref="D144" r:id="rId126" display="http://www.bankofengland.co.uk/mfsd/iadb/index.asp?Travel=NIxSUx&amp;From=Template&amp;EC=VPQB254SD&amp;G0Xtop.x=1&amp;G0Xtop.y=1" xr:uid="{00000000-0004-0000-0A00-00007D000000}"/>
    <hyperlink ref="D145" r:id="rId127" display="http://www.bankofengland.co.uk/mfsd/iadb/index.asp?Travel=NIxSUx&amp;From=Template&amp;EC=VPQB254SZ&amp;G0Xtop.x=1&amp;G0Xtop.y=1" xr:uid="{00000000-0004-0000-0A00-00007E000000}"/>
    <hyperlink ref="D146" r:id="rId128" display="http://www.bankofengland.co.uk/mfsd/iadb/index.asp?Travel=NIxSUx&amp;From=Template&amp;EC=VPQB254SY&amp;G0Xtop.x=1&amp;G0Xtop.y=1" xr:uid="{00000000-0004-0000-0A00-00007F000000}"/>
    <hyperlink ref="D147" r:id="rId129" display="http://www.bankofengland.co.uk/mfsd/iadb/index.asp?Travel=NIxSUx&amp;From=Template&amp;EC=VPQB254TZ&amp;G0Xtop.x=1&amp;G0Xtop.y=1" xr:uid="{00000000-0004-0000-0A00-000080000000}"/>
    <hyperlink ref="D148" r:id="rId130" display="http://www.bankofengland.co.uk/mfsd/iadb/index.asp?Travel=NIxSUx&amp;From=Template&amp;EC=VPQB254TG&amp;G0Xtop.x=1&amp;G0Xtop.y=1" xr:uid="{00000000-0004-0000-0A00-000081000000}"/>
    <hyperlink ref="D149" r:id="rId131" display="http://www.bankofengland.co.uk/mfsd/iadb/index.asp?Travel=NIxSUx&amp;From=Template&amp;EC=VPQB254TN&amp;G0Xtop.x=1&amp;G0Xtop.y=1" xr:uid="{00000000-0004-0000-0A00-000082000000}"/>
    <hyperlink ref="D150" r:id="rId132" display="http://www.bankofengland.co.uk/mfsd/iadb/index.asp?Travel=NIxSUx&amp;From=Template&amp;EC=VPQB254UG&amp;G0Xtop.x=1&amp;G0Xtop.y=1" xr:uid="{00000000-0004-0000-0A00-000083000000}"/>
    <hyperlink ref="D151" r:id="rId133" display="http://www.bankofengland.co.uk/mfsd/iadb/index.asp?Travel=NIxSUx&amp;From=Template&amp;EC=VPQB254AE&amp;G0Xtop.x=1&amp;G0Xtop.y=1" xr:uid="{00000000-0004-0000-0A00-000084000000}"/>
    <hyperlink ref="D152" r:id="rId134" display="http://www.bankofengland.co.uk/mfsd/iadb/index.asp?Travel=NIxSUx&amp;From=Template&amp;EC=VPQB254YE&amp;G0Xtop.x=1&amp;G0Xtop.y=1" xr:uid="{00000000-0004-0000-0A00-000085000000}"/>
    <hyperlink ref="D153" r:id="rId135" display="http://www.bankofengland.co.uk/mfsd/iadb/index.asp?Travel=NIxSUx&amp;From=Template&amp;EC=VPQB254ZM&amp;G0Xtop.x=1&amp;G0Xtop.y=1" xr:uid="{00000000-0004-0000-0A00-000086000000}"/>
    <hyperlink ref="D154" r:id="rId136" display="http://www.bankofengland.co.uk/mfsd/iadb/index.asp?Travel=NIxSUx&amp;From=Template&amp;EC=VPQB254ZW&amp;G0Xtop.x=1&amp;G0Xtop.y=1" xr:uid="{00000000-0004-0000-0A00-000087000000}"/>
    <hyperlink ref="D155" r:id="rId137" display="http://www.bankofengland.co.uk/mfsd/iadb/index.asp?Travel=NIxSUx&amp;From=Template&amp;EC=VPQB254R5&amp;G0Xtop.x=1&amp;G0Xtop.y=1" xr:uid="{00000000-0004-0000-0A00-000088000000}"/>
    <hyperlink ref="D156" r:id="rId138" display="http://www.bankofengland.co.uk/mfsd/iadb/index.asp?Travel=NIxSUx&amp;From=Template&amp;EC=VPQB2544W&amp;G0Xtop.x=1&amp;G0Xtop.y=1" xr:uid="{00000000-0004-0000-0A00-000089000000}"/>
    <hyperlink ref="D159" r:id="rId139" display="http://www.bankofengland.co.uk/mfsd/iadb/index.asp?Travel=NIxSUx&amp;From=Template&amp;EC=VPQB254AF&amp;G0Xtop.x=1&amp;G0Xtop.y=1" xr:uid="{00000000-0004-0000-0A00-00008A000000}"/>
    <hyperlink ref="D160" r:id="rId140" display="http://www.bankofengland.co.uk/mfsd/iadb/index.asp?Travel=NIxSUx&amp;From=Template&amp;EC=VPQB254AM&amp;G0Xtop.x=1&amp;G0Xtop.y=1" xr:uid="{00000000-0004-0000-0A00-00008B000000}"/>
    <hyperlink ref="D161" r:id="rId141" display="http://www.bankofengland.co.uk/mfsd/iadb/index.asp?Travel=NIxSUx&amp;From=Template&amp;EC=VPQB254AZ&amp;G0Xtop.x=1&amp;G0Xtop.y=1" xr:uid="{00000000-0004-0000-0A00-00008C000000}"/>
    <hyperlink ref="D162" r:id="rId142" display="http://www.bankofengland.co.uk/mfsd/iadb/index.asp?Travel=NIxSUx&amp;From=Template&amp;EC=VPQB254BD&amp;G0Xtop.x=1&amp;G0Xtop.y=1" xr:uid="{00000000-0004-0000-0A00-00008D000000}"/>
    <hyperlink ref="D163" r:id="rId143" display="http://www.bankofengland.co.uk/mfsd/iadb/index.asp?Travel=NIxSUx&amp;From=Template&amp;EC=VPQB2541W&amp;G0Xtop.x=1&amp;G0Xtop.y=1" xr:uid="{00000000-0004-0000-0A00-00008E000000}"/>
    <hyperlink ref="D164" r:id="rId144" display="http://www.bankofengland.co.uk/mfsd/iadb/index.asp?Travel=NIxSUx&amp;From=Template&amp;EC=VPQB254BN&amp;G0Xtop.x=1&amp;G0Xtop.y=1" xr:uid="{00000000-0004-0000-0A00-00008F000000}"/>
    <hyperlink ref="D165" r:id="rId145" display="http://www.bankofengland.co.uk/mfsd/iadb/index.asp?Travel=NIxSUx&amp;From=Template&amp;EC=VPQB254KH&amp;G0Xtop.x=1&amp;G0Xtop.y=1" xr:uid="{00000000-0004-0000-0A00-000090000000}"/>
    <hyperlink ref="D166" r:id="rId146" display="http://www.bankofengland.co.uk/mfsd/iadb/index.asp?Travel=NIxSUx&amp;From=Template&amp;EC=VPQB254CN&amp;G0Xtop.x=1&amp;G0Xtop.y=1" xr:uid="{00000000-0004-0000-0A00-000091000000}"/>
    <hyperlink ref="D167" r:id="rId147" display="http://www.bankofengland.co.uk/mfsd/iadb/index.asp?Travel=NIxSUx&amp;From=Template&amp;EC=VPQB254TL&amp;G0Xtop.x=1&amp;G0Xtop.y=1" xr:uid="{00000000-0004-0000-0A00-000092000000}"/>
    <hyperlink ref="D168" r:id="rId148" display="http://www.bankofengland.co.uk/mfsd/iadb/index.asp?Travel=NIxSUx&amp;From=Template&amp;EC=VPQB254FJ&amp;G0Xtop.x=1&amp;G0Xtop.y=1" xr:uid="{00000000-0004-0000-0A00-000093000000}"/>
    <hyperlink ref="D169" r:id="rId149" display="http://www.bankofengland.co.uk/mfsd/iadb/index.asp?Travel=NIxSUx&amp;From=Template&amp;EC=VPQB254GE&amp;G0Xtop.x=1&amp;G0Xtop.y=1" xr:uid="{00000000-0004-0000-0A00-000094000000}"/>
    <hyperlink ref="D170" r:id="rId150" display="http://www.bankofengland.co.uk/mfsd/iadb/index.asp?Travel=NIxSUx&amp;From=Template&amp;EC=VPQB254IN&amp;G0Xtop.x=1&amp;G0Xtop.y=1" xr:uid="{00000000-0004-0000-0A00-000095000000}"/>
    <hyperlink ref="D171" r:id="rId151" display="http://www.bankofengland.co.uk/mfsd/iadb/index.asp?Travel=NIxSUx&amp;From=Template&amp;EC=VPQB254ID&amp;G0Xtop.x=1&amp;G0Xtop.y=1" xr:uid="{00000000-0004-0000-0A00-000096000000}"/>
    <hyperlink ref="D172" r:id="rId152" display="http://www.bankofengland.co.uk/mfsd/iadb/index.asp?Travel=NIxSUx&amp;From=Template&amp;EC=VPQB254KZ&amp;G0Xtop.x=1&amp;G0Xtop.y=1" xr:uid="{00000000-0004-0000-0A00-000097000000}"/>
    <hyperlink ref="D173" r:id="rId153" display="http://www.bankofengland.co.uk/mfsd/iadb/index.asp?Travel=NIxSUx&amp;From=Template&amp;EC=VPQB254KR&amp;G0Xtop.x=1&amp;G0Xtop.y=1" xr:uid="{00000000-0004-0000-0A00-000098000000}"/>
    <hyperlink ref="D174" r:id="rId154" display="http://www.bankofengland.co.uk/mfsd/iadb/index.asp?Travel=NIxSUx&amp;From=Template&amp;EC=VPQB254KG&amp;G0Xtop.x=1&amp;G0Xtop.y=1" xr:uid="{00000000-0004-0000-0A00-000099000000}"/>
    <hyperlink ref="D175" r:id="rId155" display="http://www.bankofengland.co.uk/mfsd/iadb/index.asp?Travel=NIxSUx&amp;From=Template&amp;EC=VPQB254LA&amp;G0Xtop.x=1&amp;G0Xtop.y=1" xr:uid="{00000000-0004-0000-0A00-00009A000000}"/>
    <hyperlink ref="D176" r:id="rId156" display="http://www.bankofengland.co.uk/mfsd/iadb/index.asp?Travel=NIxSUx&amp;From=Template&amp;EC=VPQB254MY&amp;G0Xtop.x=1&amp;G0Xtop.y=1" xr:uid="{00000000-0004-0000-0A00-00009B000000}"/>
    <hyperlink ref="D177" r:id="rId157" display="http://www.bankofengland.co.uk/mfsd/iadb/index.asp?Travel=NIxSUx&amp;From=Template&amp;EC=VPQB254MV&amp;G0Xtop.x=1&amp;G0Xtop.y=1" xr:uid="{00000000-0004-0000-0A00-00009C000000}"/>
    <hyperlink ref="D178" r:id="rId158" display="http://www.bankofengland.co.uk/mfsd/iadb/index.asp?Travel=NIxSUx&amp;From=Template&amp;EC=VPQB254MH&amp;G0Xtop.x=1&amp;G0Xtop.y=1" xr:uid="{00000000-0004-0000-0A00-00009D000000}"/>
    <hyperlink ref="D179" r:id="rId159" display="http://www.bankofengland.co.uk/mfsd/iadb/index.asp?Travel=NIxSUx&amp;From=Template&amp;EC=VPQB254MN&amp;G0Xtop.x=1&amp;G0Xtop.y=1" xr:uid="{00000000-0004-0000-0A00-00009E000000}"/>
    <hyperlink ref="D180" r:id="rId160" display="http://www.bankofengland.co.uk/mfsd/iadb/index.asp?Travel=NIxSUx&amp;From=Template&amp;EC=VPQB254NP&amp;G0Xtop.x=1&amp;G0Xtop.y=1" xr:uid="{00000000-0004-0000-0A00-00009F000000}"/>
    <hyperlink ref="D181" r:id="rId161" display="http://www.bankofengland.co.uk/mfsd/iadb/index.asp?Travel=NIxSUx&amp;From=Template&amp;EC=VPQB254PK&amp;G0Xtop.x=1&amp;G0Xtop.y=1" xr:uid="{00000000-0004-0000-0A00-0000A0000000}"/>
    <hyperlink ref="D182" r:id="rId162" display="http://www.bankofengland.co.uk/mfsd/iadb/index.asp?Travel=NIxSUx&amp;From=Template&amp;EC=VPQB254PG&amp;G0Xtop.x=1&amp;G0Xtop.y=1" xr:uid="{00000000-0004-0000-0A00-0000A1000000}"/>
    <hyperlink ref="D183" r:id="rId163" display="http://www.bankofengland.co.uk/mfsd/iadb/index.asp?Travel=NIxSUx&amp;From=Template&amp;EC=VPQB254PH&amp;G0Xtop.x=1&amp;G0Xtop.y=1" xr:uid="{00000000-0004-0000-0A00-0000A2000000}"/>
    <hyperlink ref="D184" r:id="rId164" display="http://www.bankofengland.co.uk/mfsd/iadb/index.asp?Travel=NIxSUx&amp;From=Template&amp;EC=VPQB254SB&amp;G0Xtop.x=1&amp;G0Xtop.y=1" xr:uid="{00000000-0004-0000-0A00-0000A3000000}"/>
    <hyperlink ref="D185" r:id="rId165" display="http://www.bankofengland.co.uk/mfsd/iadb/index.asp?Travel=NIxSUx&amp;From=Template&amp;EC=VPQB254LK&amp;G0Xtop.x=1&amp;G0Xtop.y=1" xr:uid="{00000000-0004-0000-0A00-0000A4000000}"/>
    <hyperlink ref="C186" r:id="rId166" display="http://www.bankofengland.co.uk/mfsd/iadb/notesiadb/seasonal_adjustment.htm" xr:uid="{00000000-0004-0000-0A00-0000A5000000}"/>
    <hyperlink ref="D186" r:id="rId167" display="http://www.bankofengland.co.uk/mfsd/iadb/index.asp?Travel=NIxSUx&amp;From=Template&amp;EC=VPQB254TW&amp;G0Xtop.x=1&amp;G0Xtop.y=1" xr:uid="{00000000-0004-0000-0A00-0000A6000000}"/>
    <hyperlink ref="C187" r:id="rId168" display="http://www.bankofengland.co.uk/mfsd/iadb/notesiadb/changes.htm" xr:uid="{00000000-0004-0000-0A00-0000A7000000}"/>
    <hyperlink ref="D187" r:id="rId169" display="http://www.bankofengland.co.uk/mfsd/iadb/index.asp?Travel=NIxSUx&amp;From=Template&amp;EC=VPQB254TH&amp;G0Xtop.x=1&amp;G0Xtop.y=1" xr:uid="{00000000-0004-0000-0A00-0000A8000000}"/>
    <hyperlink ref="C188" r:id="rId170" display="http://www.bankofengland.co.uk/mfsd/iadb/notesiadb/growth_rates.htm" xr:uid="{00000000-0004-0000-0A00-0000A9000000}"/>
    <hyperlink ref="D188" r:id="rId171" display="http://www.bankofengland.co.uk/mfsd/iadb/index.asp?Travel=NIxSUx&amp;From=Template&amp;EC=VPQB254TM&amp;G0Xtop.x=1&amp;G0Xtop.y=1" xr:uid="{00000000-0004-0000-0A00-0000AA000000}"/>
    <hyperlink ref="D189" r:id="rId172" display="http://www.bankofengland.co.uk/mfsd/iadb/index.asp?Travel=NIxSUx&amp;From=Template&amp;EC=VPQB254PU&amp;G0Xtop.x=1&amp;G0Xtop.y=1" xr:uid="{00000000-0004-0000-0A00-0000AB000000}"/>
    <hyperlink ref="C190" r:id="rId173" display="http://www.bankofengland.co.uk/mfsd/iadb/notesiadb/revisions.htm" xr:uid="{00000000-0004-0000-0A00-0000AC000000}"/>
    <hyperlink ref="D190" r:id="rId174" display="http://www.bankofengland.co.uk/mfsd/iadb/index.asp?Travel=NIxSUx&amp;From=Template&amp;EC=VPQB254UZ&amp;G0Xtop.x=1&amp;G0Xtop.y=1" xr:uid="{00000000-0004-0000-0A00-0000AD000000}"/>
    <hyperlink ref="D191" r:id="rId175" display="http://www.bankofengland.co.uk/mfsd/iadb/index.asp?Travel=NIxSUx&amp;From=Template&amp;EC=VPQB254VN&amp;G0Xtop.x=1&amp;G0Xtop.y=1" xr:uid="{00000000-0004-0000-0A00-0000AE000000}"/>
    <hyperlink ref="D192" r:id="rId176" display="http://www.bankofengland.co.uk/mfsd/iadb/index.asp?Travel=NIxSUx&amp;From=Template&amp;EC=VPQB254R6&amp;G0Xtop.x=1&amp;G0Xtop.y=1" xr:uid="{00000000-0004-0000-0A00-0000AF000000}"/>
    <hyperlink ref="D193" r:id="rId177" display="http://www.bankofengland.co.uk/mfsd/iadb/index.asp?Travel=NIxSUx&amp;From=Template&amp;EC=VPQB2544Y&amp;G0Xtop.x=1&amp;G0Xtop.y=1" xr:uid="{00000000-0004-0000-0A00-0000B0000000}"/>
    <hyperlink ref="D196" r:id="rId178" display="http://www.bankofengland.co.uk/mfsd/iadb/index.asp?Travel=NIxSUx&amp;From=Template&amp;EC=VPQB254AR&amp;G0Xtop.x=1&amp;G0Xtop.y=1" xr:uid="{00000000-0004-0000-0A00-0000B1000000}"/>
    <hyperlink ref="D197" r:id="rId179" display="http://www.bankofengland.co.uk/mfsd/iadb/index.asp?Travel=NIxSUx&amp;From=Template&amp;EC=VPQB254BZ&amp;G0Xtop.x=1&amp;G0Xtop.y=1" xr:uid="{00000000-0004-0000-0A00-0000B2000000}"/>
    <hyperlink ref="D198" r:id="rId180" display="http://www.bankofengland.co.uk/mfsd/iadb/index.asp?Travel=NIxSUx&amp;From=Template&amp;EC=VPQB254BO&amp;G0Xtop.x=1&amp;G0Xtop.y=1" xr:uid="{00000000-0004-0000-0A00-0000B3000000}"/>
    <hyperlink ref="D199" r:id="rId181" display="http://www.bankofengland.co.uk/mfsd/iadb/index.asp?Travel=NIxSUx&amp;From=Template&amp;EC=VPQB254BR&amp;G0Xtop.x=1&amp;G0Xtop.y=1" xr:uid="{00000000-0004-0000-0A00-0000B4000000}"/>
    <hyperlink ref="D200" r:id="rId182" display="http://www.bankofengland.co.uk/mfsd/iadb/index.asp?Travel=NIxSUx&amp;From=Template&amp;EC=VPQB254CL&amp;G0Xtop.x=1&amp;G0Xtop.y=1" xr:uid="{00000000-0004-0000-0A00-0000B5000000}"/>
    <hyperlink ref="D201" r:id="rId183" display="http://www.bankofengland.co.uk/mfsd/iadb/index.asp?Travel=NIxSUx&amp;From=Template&amp;EC=VPQB254CO&amp;G0Xtop.x=1&amp;G0Xtop.y=1" xr:uid="{00000000-0004-0000-0A00-0000B6000000}"/>
    <hyperlink ref="D202" r:id="rId184" display="http://www.bankofengland.co.uk/mfsd/iadb/index.asp?Travel=NIxSUx&amp;From=Template&amp;EC=VPQB254CR&amp;G0Xtop.x=1&amp;G0Xtop.y=1" xr:uid="{00000000-0004-0000-0A00-0000B7000000}"/>
    <hyperlink ref="D203" r:id="rId185" display="http://www.bankofengland.co.uk/mfsd/iadb/index.asp?Travel=NIxSUx&amp;From=Template&amp;EC=VPQB254CU&amp;G0Xtop.x=1&amp;G0Xtop.y=1" xr:uid="{00000000-0004-0000-0A00-0000B8000000}"/>
    <hyperlink ref="D204" r:id="rId186" display="http://www.bankofengland.co.uk/mfsd/iadb/index.asp?Travel=NIxSUx&amp;From=Template&amp;EC=VPQB254DM&amp;G0Xtop.x=1&amp;G0Xtop.y=1" xr:uid="{00000000-0004-0000-0A00-0000B9000000}"/>
    <hyperlink ref="D205" r:id="rId187" display="http://www.bankofengland.co.uk/mfsd/iadb/index.asp?Travel=NIxSUx&amp;From=Template&amp;EC=VPQB254DO&amp;G0Xtop.x=1&amp;G0Xtop.y=1" xr:uid="{00000000-0004-0000-0A00-0000BA000000}"/>
    <hyperlink ref="A206" r:id="rId188" display="http://www.bankofengland.co.uk/mfsd/iadb/notesiadb/liquid_assets.htm" xr:uid="{00000000-0004-0000-0A00-0000BB000000}"/>
    <hyperlink ref="B206" r:id="rId189" display="http://www.bankofengland.co.uk/mfsd/iadb/notesiadb/CI_IOM_bs.htm" xr:uid="{00000000-0004-0000-0A00-0000BC000000}"/>
    <hyperlink ref="D206" r:id="rId190" display="http://www.bankofengland.co.uk/mfsd/iadb/index.asp?Travel=NIxSUx&amp;From=Template&amp;EC=VPQB254EC&amp;G0Xtop.x=1&amp;G0Xtop.y=1" xr:uid="{00000000-0004-0000-0A00-0000BD000000}"/>
    <hyperlink ref="D207" r:id="rId191" display="http://www.bankofengland.co.uk/mfsd/iadb/index.asp?Travel=NIxSUx&amp;From=Template&amp;EC=VPQB254SV&amp;G0Xtop.x=1&amp;G0Xtop.y=1" xr:uid="{00000000-0004-0000-0A00-0000BE000000}"/>
    <hyperlink ref="D208" r:id="rId192" display="http://www.bankofengland.co.uk/mfsd/iadb/index.asp?Travel=NIxSUx&amp;From=Template&amp;EC=VPQB254FK&amp;G0Xtop.x=1&amp;G0Xtop.y=1" xr:uid="{00000000-0004-0000-0A00-0000BF000000}"/>
    <hyperlink ref="D209" r:id="rId193" display="http://www.bankofengland.co.uk/mfsd/iadb/index.asp?Travel=NIxSUx&amp;From=Template&amp;EC=VPQB254GD&amp;G0Xtop.x=1&amp;G0Xtop.y=1" xr:uid="{00000000-0004-0000-0A00-0000C0000000}"/>
    <hyperlink ref="D210" r:id="rId194" display="http://www.bankofengland.co.uk/mfsd/iadb/index.asp?Travel=NIxSUx&amp;From=Template&amp;EC=VPQB254GT&amp;G0Xtop.x=1&amp;G0Xtop.y=1" xr:uid="{00000000-0004-0000-0A00-0000C1000000}"/>
    <hyperlink ref="D211" r:id="rId195" display="http://www.bankofengland.co.uk/mfsd/iadb/index.asp?Travel=NIxSUx&amp;From=Template&amp;EC=VPQB254GY&amp;G0Xtop.x=1&amp;G0Xtop.y=1" xr:uid="{00000000-0004-0000-0A00-0000C2000000}"/>
    <hyperlink ref="D212" r:id="rId196" display="http://www.bankofengland.co.uk/mfsd/iadb/index.asp?Travel=NIxSUx&amp;From=Template&amp;EC=VPQB254HN&amp;G0Xtop.x=1&amp;G0Xtop.y=1" xr:uid="{00000000-0004-0000-0A00-0000C3000000}"/>
    <hyperlink ref="D213" r:id="rId197" display="http://www.bankofengland.co.uk/mfsd/iadb/index.asp?Travel=NIxSUx&amp;From=Template&amp;EC=VPQB254JM&amp;G0Xtop.x=1&amp;G0Xtop.y=1" xr:uid="{00000000-0004-0000-0A00-0000C4000000}"/>
    <hyperlink ref="D214" r:id="rId198" display="http://www.bankofengland.co.uk/mfsd/iadb/index.asp?Travel=NIxSUx&amp;From=Template&amp;EC=VPQB254MX&amp;G0Xtop.x=1&amp;G0Xtop.y=1" xr:uid="{00000000-0004-0000-0A00-0000C5000000}"/>
    <hyperlink ref="D215" r:id="rId199" display="http://www.bankofengland.co.uk/mfsd/iadb/index.asp?Travel=NIxSUx&amp;From=Template&amp;EC=VPQB254PY&amp;G0Xtop.x=1&amp;G0Xtop.y=1" xr:uid="{00000000-0004-0000-0A00-0000C6000000}"/>
    <hyperlink ref="D216" r:id="rId200" display="http://www.bankofengland.co.uk/mfsd/iadb/index.asp?Travel=NIxSUx&amp;From=Template&amp;EC=VPQB254PE&amp;G0Xtop.x=1&amp;G0Xtop.y=1" xr:uid="{00000000-0004-0000-0A00-0000C7000000}"/>
    <hyperlink ref="D217" r:id="rId201" display="http://www.bankofengland.co.uk/mfsd/iadb/index.asp?Travel=NIxSUx&amp;From=Template&amp;EC=VPQB254LC&amp;G0Xtop.x=1&amp;G0Xtop.y=1" xr:uid="{00000000-0004-0000-0A00-0000C8000000}"/>
    <hyperlink ref="D218" r:id="rId202" display="http://www.bankofengland.co.uk/mfsd/iadb/index.asp?Travel=NIxSUx&amp;From=Template&amp;EC=VPQB254VC&amp;G0Xtop.x=1&amp;G0Xtop.y=1" xr:uid="{00000000-0004-0000-0A00-0000C9000000}"/>
    <hyperlink ref="D219" r:id="rId203" display="http://www.bankofengland.co.uk/mfsd/iadb/index.asp?Travel=NIxSUx&amp;From=Template&amp;EC=VPQB254SR&amp;G0Xtop.x=1&amp;G0Xtop.y=1" xr:uid="{00000000-0004-0000-0A00-0000CA000000}"/>
    <hyperlink ref="D220" r:id="rId204" display="http://www.bankofengland.co.uk/mfsd/iadb/index.asp?Travel=NIxSUx&amp;From=Template&amp;EC=VPQB254TT&amp;G0Xtop.x=1&amp;G0Xtop.y=1" xr:uid="{00000000-0004-0000-0A00-0000CB000000}"/>
    <hyperlink ref="D221" r:id="rId205" display="http://www.bankofengland.co.uk/mfsd/iadb/index.asp?Travel=NIxSUx&amp;From=Template&amp;EC=VPQB254TC&amp;G0Xtop.x=1&amp;G0Xtop.y=1" xr:uid="{00000000-0004-0000-0A00-0000CC000000}"/>
    <hyperlink ref="D222" r:id="rId206" display="http://www.bankofengland.co.uk/mfsd/iadb/index.asp?Travel=NIxSUx&amp;From=Template&amp;EC=VPQB254UY&amp;G0Xtop.x=1&amp;G0Xtop.y=1" xr:uid="{00000000-0004-0000-0A00-0000CD000000}"/>
    <hyperlink ref="D223" r:id="rId207" display="http://www.bankofengland.co.uk/mfsd/iadb/index.asp?Travel=NIxSUx&amp;From=Template&amp;EC=VPQB254VE&amp;G0Xtop.x=1&amp;G0Xtop.y=1" xr:uid="{00000000-0004-0000-0A00-0000CE000000}"/>
    <hyperlink ref="A224" r:id="rId208" display="http://www.bankofengland.co.uk/mfsd/iadb/notesiadb/building_society_bs.htm" xr:uid="{00000000-0004-0000-0A00-0000CF000000}"/>
    <hyperlink ref="B224" r:id="rId209" display="http://www.bankofengland.co.uk/mfsd/iadb/notesiadb/building_society_bs_07.htm" xr:uid="{00000000-0004-0000-0A00-0000D0000000}"/>
    <hyperlink ref="D224" r:id="rId210" display="http://www.bankofengland.co.uk/mfsd/iadb/index.asp?Travel=NIxSUx&amp;From=Template&amp;EC=VPQB254R4&amp;G0Xtop.x=1&amp;G0Xtop.y=1" xr:uid="{00000000-0004-0000-0A00-0000D1000000}"/>
    <hyperlink ref="A225" r:id="rId211" display="http://www.bankofengland.co.uk/mfsd/iadb/notesiadb/m4_counterparts.htm" xr:uid="{00000000-0004-0000-0A00-0000D2000000}"/>
    <hyperlink ref="B225" r:id="rId212" display="http://www.bankofengland.co.uk/mfsd/iadb/notesiadb/mfi_bs.htm" xr:uid="{00000000-0004-0000-0A00-0000D3000000}"/>
    <hyperlink ref="D225" r:id="rId213" display="http://www.bankofengland.co.uk/mfsd/iadb/index.asp?Travel=NIxSUx&amp;From=Template&amp;EC=VPQB2544U&amp;G0Xtop.x=1&amp;G0Xtop.y=1" xr:uid="{00000000-0004-0000-0A00-0000D4000000}"/>
    <hyperlink ref="D227" r:id="rId214" display="http://www.bankofengland.co.uk/mfsd/iadb/index.asp?Travel=NIxSUx&amp;From=Template&amp;EC=VPQB2544T&amp;G0Xtop.x=1&amp;G0Xtop.y=1" xr:uid="{00000000-0004-0000-0A00-0000D5000000}"/>
    <hyperlink ref="D229" r:id="rId215" display="http://www.bankofengland.co.uk/mfsd/iadb/index.asp?Travel=NIxSUx&amp;From=Template&amp;EC=VPQB2541C&amp;G0Xtop.x=1&amp;G0Xtop.y=1" xr:uid="{00000000-0004-0000-0A00-0000D6000000}"/>
    <hyperlink ref="D230" r:id="rId216" display="http://www.bankofengland.co.uk/mfsd/iadb/index.asp?Travel=NIxSUx&amp;From=Template&amp;EC=VPQB2545M&amp;G0Xtop.x=1&amp;G0Xtop.y=1" xr:uid="{00000000-0004-0000-0A00-0000D7000000}"/>
    <hyperlink ref="D231" r:id="rId217" display="http://www.bankofengland.co.uk/mfsd/iadb/index.asp?Travel=NIxSUx&amp;From=Template&amp;EC=VPQB292&amp;G0Xtop.x=1&amp;G0Xtop.y=1" xr:uid="{00000000-0004-0000-0A00-0000D8000000}"/>
    <hyperlink ref="D232" r:id="rId218" display="http://www.bankofengland.co.uk/mfsd/iadb/index.asp?Travel=NIxSUx&amp;From=Template&amp;EC=VPQB293&amp;G0Xtop.x=1&amp;G0Xtop.y=1" xr:uid="{00000000-0004-0000-0A00-0000D9000000}"/>
    <hyperlink ref="A236" r:id="rId219" display="http://www.bankofengland.co.uk/statistics/Pages/iadb/notesiadb/external_business.aspx" xr:uid="{00000000-0004-0000-0A00-0000DA000000}"/>
    <hyperlink ref="B237" r:id="rId220" display="http://www.bankofengland.co.uk/mfsd/iadb/notesiadb/external_business_stg.htm" xr:uid="{00000000-0004-0000-0A00-0000DB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2:H395"/>
  <sheetViews>
    <sheetView topLeftCell="A13" zoomScale="80" zoomScaleNormal="80" workbookViewId="0">
      <selection activeCell="F36" sqref="F36"/>
    </sheetView>
  </sheetViews>
  <sheetFormatPr defaultRowHeight="12" x14ac:dyDescent="0.2"/>
  <cols>
    <col min="1" max="1" width="13" bestFit="1" customWidth="1"/>
    <col min="2" max="2" width="52.109375" bestFit="1" customWidth="1"/>
    <col min="3" max="3" width="14" bestFit="1" customWidth="1"/>
    <col min="4" max="4" width="10.77734375" customWidth="1"/>
    <col min="5" max="5" width="9.77734375" bestFit="1" customWidth="1"/>
    <col min="6" max="6" width="11.77734375" bestFit="1" customWidth="1"/>
    <col min="7" max="7" width="3.77734375" bestFit="1" customWidth="1"/>
    <col min="8" max="8" width="6.77734375" bestFit="1" customWidth="1"/>
  </cols>
  <sheetData>
    <row r="2" spans="1:8" x14ac:dyDescent="0.2">
      <c r="A2" s="189" t="s">
        <v>807</v>
      </c>
      <c r="B2" s="189" t="s">
        <v>808</v>
      </c>
      <c r="C2" s="189" t="s">
        <v>809</v>
      </c>
      <c r="D2" t="s">
        <v>810</v>
      </c>
      <c r="E2" t="s">
        <v>811</v>
      </c>
      <c r="F2" s="189" t="s">
        <v>812</v>
      </c>
      <c r="G2" s="189" t="s">
        <v>813</v>
      </c>
      <c r="H2" s="189" t="s">
        <v>814</v>
      </c>
    </row>
    <row r="3" spans="1:8" x14ac:dyDescent="0.2">
      <c r="A3" s="189" t="s">
        <v>815</v>
      </c>
      <c r="B3" s="189" t="s">
        <v>816</v>
      </c>
      <c r="C3" s="189"/>
      <c r="D3" s="187">
        <v>23012</v>
      </c>
      <c r="E3" s="187">
        <v>46022</v>
      </c>
      <c r="F3" s="189"/>
      <c r="G3" s="189"/>
      <c r="H3" s="189" t="s">
        <v>817</v>
      </c>
    </row>
    <row r="4" spans="1:8" x14ac:dyDescent="0.2">
      <c r="A4" s="189" t="s">
        <v>818</v>
      </c>
      <c r="B4" s="189" t="s">
        <v>819</v>
      </c>
      <c r="C4" s="189"/>
      <c r="D4" s="187">
        <v>23012</v>
      </c>
      <c r="E4" s="187">
        <v>46022</v>
      </c>
      <c r="F4" s="189"/>
      <c r="G4" s="189" t="s">
        <v>820</v>
      </c>
      <c r="H4" s="189" t="s">
        <v>817</v>
      </c>
    </row>
    <row r="5" spans="1:8" x14ac:dyDescent="0.2">
      <c r="A5" s="189" t="s">
        <v>821</v>
      </c>
      <c r="B5" s="189" t="s">
        <v>822</v>
      </c>
      <c r="C5" s="189"/>
      <c r="D5" s="187">
        <v>23012</v>
      </c>
      <c r="E5" s="187">
        <v>46022</v>
      </c>
      <c r="F5" s="189"/>
      <c r="G5" s="189" t="s">
        <v>823</v>
      </c>
      <c r="H5" s="189" t="s">
        <v>817</v>
      </c>
    </row>
    <row r="6" spans="1:8" x14ac:dyDescent="0.2">
      <c r="A6" s="189" t="s">
        <v>824</v>
      </c>
      <c r="B6" s="189" t="s">
        <v>825</v>
      </c>
      <c r="C6" s="189"/>
      <c r="D6" s="187">
        <v>23012</v>
      </c>
      <c r="E6" s="187">
        <v>46022</v>
      </c>
      <c r="F6" s="189" t="s">
        <v>826</v>
      </c>
      <c r="G6" s="189" t="s">
        <v>826</v>
      </c>
      <c r="H6" s="189" t="s">
        <v>817</v>
      </c>
    </row>
    <row r="7" spans="1:8" x14ac:dyDescent="0.2">
      <c r="A7" s="189" t="s">
        <v>827</v>
      </c>
      <c r="B7" s="189" t="s">
        <v>828</v>
      </c>
      <c r="C7" s="189"/>
      <c r="D7" s="187">
        <v>23012</v>
      </c>
      <c r="E7" s="187">
        <v>46022</v>
      </c>
      <c r="F7" s="189" t="s">
        <v>314</v>
      </c>
      <c r="G7" s="189" t="s">
        <v>314</v>
      </c>
      <c r="H7" s="189" t="s">
        <v>817</v>
      </c>
    </row>
    <row r="8" spans="1:8" x14ac:dyDescent="0.2">
      <c r="A8" s="189" t="s">
        <v>829</v>
      </c>
      <c r="B8" s="189" t="s">
        <v>830</v>
      </c>
      <c r="C8" s="189"/>
      <c r="D8" s="187">
        <v>23012</v>
      </c>
      <c r="E8" s="187">
        <v>46022</v>
      </c>
      <c r="F8" s="189" t="s">
        <v>180</v>
      </c>
      <c r="G8" s="189" t="s">
        <v>180</v>
      </c>
      <c r="H8" s="189" t="s">
        <v>817</v>
      </c>
    </row>
    <row r="9" spans="1:8" x14ac:dyDescent="0.2">
      <c r="A9" s="189" t="s">
        <v>831</v>
      </c>
      <c r="B9" s="189" t="s">
        <v>832</v>
      </c>
      <c r="C9" s="189"/>
      <c r="D9" s="187">
        <v>23012</v>
      </c>
      <c r="E9" s="187">
        <v>46022</v>
      </c>
      <c r="F9" s="189" t="s">
        <v>329</v>
      </c>
      <c r="G9" s="189" t="s">
        <v>329</v>
      </c>
      <c r="H9" s="189" t="s">
        <v>817</v>
      </c>
    </row>
    <row r="10" spans="1:8" x14ac:dyDescent="0.2">
      <c r="A10" s="189" t="s">
        <v>833</v>
      </c>
      <c r="B10" s="189" t="s">
        <v>834</v>
      </c>
      <c r="C10" s="189"/>
      <c r="D10" s="187">
        <v>23012</v>
      </c>
      <c r="E10" s="187">
        <v>46022</v>
      </c>
      <c r="F10" s="189" t="s">
        <v>136</v>
      </c>
      <c r="G10" s="189" t="s">
        <v>136</v>
      </c>
      <c r="H10" s="189" t="s">
        <v>817</v>
      </c>
    </row>
    <row r="11" spans="1:8" x14ac:dyDescent="0.2">
      <c r="A11" s="189" t="s">
        <v>835</v>
      </c>
      <c r="B11" s="189" t="s">
        <v>836</v>
      </c>
      <c r="C11" s="189"/>
      <c r="D11" s="187">
        <v>27739</v>
      </c>
      <c r="E11" s="187">
        <v>46022</v>
      </c>
      <c r="F11" s="189" t="s">
        <v>330</v>
      </c>
      <c r="G11" s="189" t="s">
        <v>330</v>
      </c>
      <c r="H11" s="189" t="s">
        <v>817</v>
      </c>
    </row>
    <row r="12" spans="1:8" x14ac:dyDescent="0.2">
      <c r="A12" s="189" t="s">
        <v>837</v>
      </c>
      <c r="B12" s="189" t="s">
        <v>838</v>
      </c>
      <c r="C12" s="189"/>
      <c r="D12" s="187">
        <v>23012</v>
      </c>
      <c r="E12" s="187">
        <v>46022</v>
      </c>
      <c r="F12" s="189" t="s">
        <v>839</v>
      </c>
      <c r="G12" s="189" t="s">
        <v>839</v>
      </c>
      <c r="H12" s="189" t="s">
        <v>817</v>
      </c>
    </row>
    <row r="13" spans="1:8" x14ac:dyDescent="0.2">
      <c r="A13" s="189" t="s">
        <v>840</v>
      </c>
      <c r="B13" s="189" t="s">
        <v>841</v>
      </c>
      <c r="C13" s="189"/>
      <c r="D13" s="187">
        <v>23012</v>
      </c>
      <c r="E13" s="187">
        <v>46022</v>
      </c>
      <c r="F13" s="189" t="s">
        <v>842</v>
      </c>
      <c r="G13" s="189" t="s">
        <v>842</v>
      </c>
      <c r="H13" s="189" t="s">
        <v>817</v>
      </c>
    </row>
    <row r="14" spans="1:8" x14ac:dyDescent="0.2">
      <c r="A14" s="189" t="s">
        <v>843</v>
      </c>
      <c r="B14" s="189" t="s">
        <v>844</v>
      </c>
      <c r="C14" s="189"/>
      <c r="D14" s="187">
        <v>23012</v>
      </c>
      <c r="E14" s="187">
        <v>46022</v>
      </c>
      <c r="F14" s="189" t="s">
        <v>75</v>
      </c>
      <c r="G14" s="189" t="s">
        <v>75</v>
      </c>
      <c r="H14" s="189" t="s">
        <v>817</v>
      </c>
    </row>
    <row r="15" spans="1:8" x14ac:dyDescent="0.2">
      <c r="A15" s="189" t="s">
        <v>845</v>
      </c>
      <c r="B15" s="189" t="s">
        <v>846</v>
      </c>
      <c r="C15" s="189"/>
      <c r="D15" s="187">
        <v>33482</v>
      </c>
      <c r="E15" s="187">
        <v>46022</v>
      </c>
      <c r="F15" s="189" t="s">
        <v>332</v>
      </c>
      <c r="G15" s="189" t="s">
        <v>332</v>
      </c>
      <c r="H15" s="189" t="s">
        <v>817</v>
      </c>
    </row>
    <row r="16" spans="1:8" x14ac:dyDescent="0.2">
      <c r="A16" s="189" t="s">
        <v>847</v>
      </c>
      <c r="B16" s="189" t="s">
        <v>848</v>
      </c>
      <c r="C16" s="189"/>
      <c r="D16" s="187">
        <v>23012</v>
      </c>
      <c r="E16" s="187">
        <v>46022</v>
      </c>
      <c r="F16" s="189" t="s">
        <v>390</v>
      </c>
      <c r="G16" s="189" t="s">
        <v>390</v>
      </c>
      <c r="H16" s="189" t="s">
        <v>817</v>
      </c>
    </row>
    <row r="17" spans="1:8" x14ac:dyDescent="0.2">
      <c r="A17" s="189" t="s">
        <v>849</v>
      </c>
      <c r="B17" s="189" t="s">
        <v>850</v>
      </c>
      <c r="C17" s="189"/>
      <c r="D17" s="187">
        <v>23012</v>
      </c>
      <c r="E17" s="187">
        <v>46022</v>
      </c>
      <c r="F17" s="189" t="s">
        <v>157</v>
      </c>
      <c r="G17" s="189" t="s">
        <v>157</v>
      </c>
      <c r="H17" s="189" t="s">
        <v>817</v>
      </c>
    </row>
    <row r="18" spans="1:8" x14ac:dyDescent="0.2">
      <c r="A18" s="189" t="s">
        <v>851</v>
      </c>
      <c r="B18" s="189" t="s">
        <v>852</v>
      </c>
      <c r="C18" s="189"/>
      <c r="D18" s="187">
        <v>23012</v>
      </c>
      <c r="E18" s="187">
        <v>46022</v>
      </c>
      <c r="F18" s="189" t="s">
        <v>137</v>
      </c>
      <c r="G18" s="189" t="s">
        <v>137</v>
      </c>
      <c r="H18" s="189" t="s">
        <v>817</v>
      </c>
    </row>
    <row r="19" spans="1:8" x14ac:dyDescent="0.2">
      <c r="A19" s="189" t="s">
        <v>853</v>
      </c>
      <c r="B19" s="189" t="s">
        <v>854</v>
      </c>
      <c r="C19" s="189"/>
      <c r="D19" s="187">
        <v>33468</v>
      </c>
      <c r="E19" s="187">
        <v>46022</v>
      </c>
      <c r="F19" s="189" t="s">
        <v>333</v>
      </c>
      <c r="G19" s="189" t="s">
        <v>333</v>
      </c>
      <c r="H19" s="189" t="s">
        <v>817</v>
      </c>
    </row>
    <row r="20" spans="1:8" x14ac:dyDescent="0.2">
      <c r="A20" s="189" t="s">
        <v>855</v>
      </c>
      <c r="B20" s="189" t="s">
        <v>856</v>
      </c>
      <c r="C20" s="189"/>
      <c r="D20" s="187">
        <v>26855</v>
      </c>
      <c r="E20" s="187">
        <v>46022</v>
      </c>
      <c r="F20" s="189" t="s">
        <v>163</v>
      </c>
      <c r="G20" s="189" t="s">
        <v>163</v>
      </c>
      <c r="H20" s="189" t="s">
        <v>817</v>
      </c>
    </row>
    <row r="21" spans="1:8" x14ac:dyDescent="0.2">
      <c r="A21" s="189" t="s">
        <v>857</v>
      </c>
      <c r="B21" s="189" t="s">
        <v>858</v>
      </c>
      <c r="C21" s="189"/>
      <c r="D21" s="187">
        <v>25934</v>
      </c>
      <c r="E21" s="187">
        <v>46022</v>
      </c>
      <c r="F21" s="189" t="s">
        <v>164</v>
      </c>
      <c r="G21" s="189" t="s">
        <v>164</v>
      </c>
      <c r="H21" s="189" t="s">
        <v>817</v>
      </c>
    </row>
    <row r="22" spans="1:8" x14ac:dyDescent="0.2">
      <c r="A22" s="189" t="s">
        <v>859</v>
      </c>
      <c r="B22" s="189" t="s">
        <v>860</v>
      </c>
      <c r="C22" s="189"/>
      <c r="D22" s="187">
        <v>26268</v>
      </c>
      <c r="E22" s="187">
        <v>46022</v>
      </c>
      <c r="F22" s="189" t="s">
        <v>315</v>
      </c>
      <c r="G22" s="189" t="s">
        <v>315</v>
      </c>
      <c r="H22" s="189" t="s">
        <v>817</v>
      </c>
    </row>
    <row r="23" spans="1:8" x14ac:dyDescent="0.2">
      <c r="A23" s="189" t="s">
        <v>861</v>
      </c>
      <c r="B23" s="189" t="s">
        <v>862</v>
      </c>
      <c r="C23" s="189"/>
      <c r="D23" s="187">
        <v>24108</v>
      </c>
      <c r="E23" s="187">
        <v>46022</v>
      </c>
      <c r="F23" s="189" t="s">
        <v>165</v>
      </c>
      <c r="G23" s="189" t="s">
        <v>165</v>
      </c>
      <c r="H23" s="189" t="s">
        <v>817</v>
      </c>
    </row>
    <row r="24" spans="1:8" x14ac:dyDescent="0.2">
      <c r="A24" s="189" t="s">
        <v>863</v>
      </c>
      <c r="B24" s="189" t="s">
        <v>864</v>
      </c>
      <c r="C24" s="189"/>
      <c r="D24" s="187">
        <v>33470</v>
      </c>
      <c r="E24" s="187">
        <v>46022</v>
      </c>
      <c r="F24" s="189" t="s">
        <v>395</v>
      </c>
      <c r="G24" s="189" t="s">
        <v>395</v>
      </c>
      <c r="H24" s="189" t="s">
        <v>817</v>
      </c>
    </row>
    <row r="25" spans="1:8" x14ac:dyDescent="0.2">
      <c r="A25" s="189" t="s">
        <v>865</v>
      </c>
      <c r="B25" s="189" t="s">
        <v>866</v>
      </c>
      <c r="C25" s="189"/>
      <c r="D25" s="187">
        <v>23012</v>
      </c>
      <c r="E25" s="187">
        <v>46022</v>
      </c>
      <c r="F25" s="189" t="s">
        <v>138</v>
      </c>
      <c r="G25" s="189" t="s">
        <v>138</v>
      </c>
      <c r="H25" s="189" t="s">
        <v>817</v>
      </c>
    </row>
    <row r="26" spans="1:8" x14ac:dyDescent="0.2">
      <c r="A26" s="189" t="s">
        <v>867</v>
      </c>
      <c r="B26" s="189" t="s">
        <v>868</v>
      </c>
      <c r="C26" s="189"/>
      <c r="D26" s="187">
        <v>29850</v>
      </c>
      <c r="E26" s="187">
        <v>46022</v>
      </c>
      <c r="F26" s="189" t="s">
        <v>76</v>
      </c>
      <c r="G26" s="189" t="s">
        <v>76</v>
      </c>
      <c r="H26" s="189" t="s">
        <v>817</v>
      </c>
    </row>
    <row r="27" spans="1:8" x14ac:dyDescent="0.2">
      <c r="A27" s="189" t="s">
        <v>869</v>
      </c>
      <c r="B27" s="189" t="s">
        <v>870</v>
      </c>
      <c r="C27" s="189"/>
      <c r="D27" s="187">
        <v>23012</v>
      </c>
      <c r="E27" s="187">
        <v>46022</v>
      </c>
      <c r="F27" s="189" t="s">
        <v>393</v>
      </c>
      <c r="G27" s="189" t="s">
        <v>393</v>
      </c>
      <c r="H27" s="189" t="s">
        <v>817</v>
      </c>
    </row>
    <row r="28" spans="1:8" x14ac:dyDescent="0.2">
      <c r="A28" s="189" t="s">
        <v>871</v>
      </c>
      <c r="B28" s="189" t="s">
        <v>872</v>
      </c>
      <c r="C28" s="189"/>
      <c r="D28" s="187">
        <v>23012</v>
      </c>
      <c r="E28" s="187">
        <v>46022</v>
      </c>
      <c r="F28" s="189" t="s">
        <v>166</v>
      </c>
      <c r="G28" s="189" t="s">
        <v>166</v>
      </c>
      <c r="H28" s="189" t="s">
        <v>817</v>
      </c>
    </row>
    <row r="29" spans="1:8" x14ac:dyDescent="0.2">
      <c r="A29" s="189" t="s">
        <v>873</v>
      </c>
      <c r="B29" s="189" t="s">
        <v>874</v>
      </c>
      <c r="C29" s="189"/>
      <c r="D29" s="187">
        <v>23012</v>
      </c>
      <c r="E29" s="187">
        <v>46022</v>
      </c>
      <c r="F29" s="189" t="s">
        <v>394</v>
      </c>
      <c r="G29" s="189" t="s">
        <v>394</v>
      </c>
      <c r="H29" s="189" t="s">
        <v>817</v>
      </c>
    </row>
    <row r="30" spans="1:8" x14ac:dyDescent="0.2">
      <c r="A30" s="189" t="s">
        <v>875</v>
      </c>
      <c r="B30" s="189" t="s">
        <v>876</v>
      </c>
      <c r="C30" s="189"/>
      <c r="D30" s="187">
        <v>23012</v>
      </c>
      <c r="E30" s="187">
        <v>46022</v>
      </c>
      <c r="F30" s="189" t="s">
        <v>77</v>
      </c>
      <c r="G30" s="189" t="s">
        <v>77</v>
      </c>
      <c r="H30" s="189" t="s">
        <v>817</v>
      </c>
    </row>
    <row r="31" spans="1:8" x14ac:dyDescent="0.2">
      <c r="A31" s="189" t="s">
        <v>877</v>
      </c>
      <c r="B31" s="189" t="s">
        <v>878</v>
      </c>
      <c r="C31" s="189"/>
      <c r="D31" s="187">
        <v>40634</v>
      </c>
      <c r="E31" s="187">
        <v>46022</v>
      </c>
      <c r="F31" s="189" t="s">
        <v>879</v>
      </c>
      <c r="G31" s="189" t="s">
        <v>879</v>
      </c>
      <c r="H31" s="189" t="s">
        <v>817</v>
      </c>
    </row>
    <row r="32" spans="1:8" x14ac:dyDescent="0.2">
      <c r="A32" s="189" t="s">
        <v>880</v>
      </c>
      <c r="B32" s="189" t="s">
        <v>881</v>
      </c>
      <c r="C32" s="189"/>
      <c r="D32" s="187">
        <v>33699</v>
      </c>
      <c r="E32" s="187">
        <v>46022</v>
      </c>
      <c r="F32" s="189" t="s">
        <v>181</v>
      </c>
      <c r="G32" s="189" t="s">
        <v>181</v>
      </c>
      <c r="H32" s="189" t="s">
        <v>817</v>
      </c>
    </row>
    <row r="33" spans="1:8" x14ac:dyDescent="0.2">
      <c r="A33" s="189" t="s">
        <v>882</v>
      </c>
      <c r="B33" s="189" t="s">
        <v>883</v>
      </c>
      <c r="C33" s="189"/>
      <c r="D33" s="187">
        <v>24380</v>
      </c>
      <c r="E33" s="187">
        <v>46022</v>
      </c>
      <c r="F33" s="189" t="s">
        <v>331</v>
      </c>
      <c r="G33" s="189" t="s">
        <v>331</v>
      </c>
      <c r="H33" s="189" t="s">
        <v>817</v>
      </c>
    </row>
    <row r="34" spans="1:8" x14ac:dyDescent="0.2">
      <c r="A34" s="189" t="s">
        <v>884</v>
      </c>
      <c r="B34" s="189" t="s">
        <v>885</v>
      </c>
      <c r="C34" s="189"/>
      <c r="D34" s="187">
        <v>23012</v>
      </c>
      <c r="E34" s="187">
        <v>46022</v>
      </c>
      <c r="F34" s="189" t="s">
        <v>78</v>
      </c>
      <c r="G34" s="189" t="s">
        <v>78</v>
      </c>
      <c r="H34" s="189" t="s">
        <v>817</v>
      </c>
    </row>
    <row r="35" spans="1:8" x14ac:dyDescent="0.2">
      <c r="A35" s="189" t="s">
        <v>886</v>
      </c>
      <c r="B35" s="189" t="s">
        <v>887</v>
      </c>
      <c r="C35" s="189"/>
      <c r="D35" s="187">
        <v>23012</v>
      </c>
      <c r="E35" s="187">
        <v>46022</v>
      </c>
      <c r="F35" s="189" t="s">
        <v>888</v>
      </c>
      <c r="G35" s="189" t="s">
        <v>888</v>
      </c>
      <c r="H35" s="189" t="s">
        <v>817</v>
      </c>
    </row>
    <row r="36" spans="1:8" x14ac:dyDescent="0.2">
      <c r="A36" s="189" t="s">
        <v>889</v>
      </c>
      <c r="B36" s="189" t="s">
        <v>890</v>
      </c>
      <c r="C36" s="189"/>
      <c r="D36" s="187">
        <v>23012</v>
      </c>
      <c r="E36" s="187">
        <v>46022</v>
      </c>
      <c r="F36" s="189" t="s">
        <v>891</v>
      </c>
      <c r="G36" s="189" t="s">
        <v>891</v>
      </c>
      <c r="H36" s="189" t="s">
        <v>817</v>
      </c>
    </row>
    <row r="37" spans="1:8" x14ac:dyDescent="0.2">
      <c r="A37" s="189" t="s">
        <v>892</v>
      </c>
      <c r="B37" s="189" t="s">
        <v>893</v>
      </c>
      <c r="C37" s="189"/>
      <c r="D37" s="187">
        <v>23012</v>
      </c>
      <c r="E37" s="187">
        <v>46022</v>
      </c>
      <c r="F37" s="189" t="s">
        <v>894</v>
      </c>
      <c r="G37" s="189" t="s">
        <v>894</v>
      </c>
      <c r="H37" s="189" t="s">
        <v>817</v>
      </c>
    </row>
    <row r="38" spans="1:8" x14ac:dyDescent="0.2">
      <c r="A38" s="189" t="s">
        <v>895</v>
      </c>
      <c r="B38" s="189" t="s">
        <v>896</v>
      </c>
      <c r="C38" s="189"/>
      <c r="D38" s="187">
        <v>23012</v>
      </c>
      <c r="E38" s="187">
        <v>46022</v>
      </c>
      <c r="F38" s="189" t="s">
        <v>334</v>
      </c>
      <c r="G38" s="189" t="s">
        <v>334</v>
      </c>
      <c r="H38" s="189" t="s">
        <v>817</v>
      </c>
    </row>
    <row r="39" spans="1:8" x14ac:dyDescent="0.2">
      <c r="A39" s="189" t="s">
        <v>897</v>
      </c>
      <c r="B39" s="189" t="s">
        <v>898</v>
      </c>
      <c r="C39" s="189"/>
      <c r="D39" s="187">
        <v>23012</v>
      </c>
      <c r="E39" s="187">
        <v>46022</v>
      </c>
      <c r="F39" s="189" t="s">
        <v>182</v>
      </c>
      <c r="G39" s="189" t="s">
        <v>182</v>
      </c>
      <c r="H39" s="189" t="s">
        <v>817</v>
      </c>
    </row>
    <row r="40" spans="1:8" x14ac:dyDescent="0.2">
      <c r="A40" s="189" t="s">
        <v>899</v>
      </c>
      <c r="B40" s="189" t="s">
        <v>900</v>
      </c>
      <c r="C40" s="189"/>
      <c r="D40" s="187">
        <v>23012</v>
      </c>
      <c r="E40" s="187">
        <v>46022</v>
      </c>
      <c r="F40" s="189" t="s">
        <v>391</v>
      </c>
      <c r="G40" s="189" t="s">
        <v>391</v>
      </c>
      <c r="H40" s="189" t="s">
        <v>817</v>
      </c>
    </row>
    <row r="41" spans="1:8" x14ac:dyDescent="0.2">
      <c r="A41" s="189" t="s">
        <v>901</v>
      </c>
      <c r="B41" s="189" t="s">
        <v>902</v>
      </c>
      <c r="C41" s="189"/>
      <c r="D41" s="187">
        <v>23012</v>
      </c>
      <c r="E41" s="187">
        <v>46022</v>
      </c>
      <c r="F41" s="189" t="s">
        <v>392</v>
      </c>
      <c r="G41" s="189" t="s">
        <v>392</v>
      </c>
      <c r="H41" s="189" t="s">
        <v>817</v>
      </c>
    </row>
    <row r="42" spans="1:8" x14ac:dyDescent="0.2">
      <c r="A42" s="189" t="s">
        <v>903</v>
      </c>
      <c r="B42" s="189" t="s">
        <v>904</v>
      </c>
      <c r="C42" s="189"/>
      <c r="D42" s="187">
        <v>23012</v>
      </c>
      <c r="E42" s="187">
        <v>46022</v>
      </c>
      <c r="F42" s="189"/>
      <c r="G42" s="189" t="s">
        <v>905</v>
      </c>
      <c r="H42" s="189" t="s">
        <v>817</v>
      </c>
    </row>
    <row r="43" spans="1:8" x14ac:dyDescent="0.2">
      <c r="A43" s="189" t="s">
        <v>906</v>
      </c>
      <c r="B43" s="189" t="s">
        <v>907</v>
      </c>
      <c r="C43" s="189"/>
      <c r="D43" s="187">
        <v>23012</v>
      </c>
      <c r="E43" s="187">
        <v>46022</v>
      </c>
      <c r="F43" s="189"/>
      <c r="G43" s="189" t="s">
        <v>908</v>
      </c>
      <c r="H43" s="189" t="s">
        <v>817</v>
      </c>
    </row>
    <row r="44" spans="1:8" x14ac:dyDescent="0.2">
      <c r="A44" s="189" t="s">
        <v>909</v>
      </c>
      <c r="B44" s="189" t="s">
        <v>910</v>
      </c>
      <c r="C44" s="189"/>
      <c r="D44" s="187">
        <v>23012</v>
      </c>
      <c r="E44" s="187">
        <v>46022</v>
      </c>
      <c r="F44" s="189"/>
      <c r="G44" s="189" t="s">
        <v>911</v>
      </c>
      <c r="H44" s="189" t="s">
        <v>817</v>
      </c>
    </row>
    <row r="45" spans="1:8" x14ac:dyDescent="0.2">
      <c r="A45" s="189" t="s">
        <v>912</v>
      </c>
      <c r="B45" s="189" t="s">
        <v>913</v>
      </c>
      <c r="C45" s="189"/>
      <c r="D45" s="187">
        <v>23012</v>
      </c>
      <c r="E45" s="187">
        <v>46022</v>
      </c>
      <c r="F45" s="189"/>
      <c r="G45" s="189" t="s">
        <v>914</v>
      </c>
      <c r="H45" s="189" t="s">
        <v>817</v>
      </c>
    </row>
    <row r="46" spans="1:8" x14ac:dyDescent="0.2">
      <c r="A46" s="189" t="s">
        <v>915</v>
      </c>
      <c r="B46" s="189" t="s">
        <v>916</v>
      </c>
      <c r="C46" s="189"/>
      <c r="D46" s="187">
        <v>23012</v>
      </c>
      <c r="E46" s="187">
        <v>46022</v>
      </c>
      <c r="F46" s="189"/>
      <c r="G46" s="189" t="s">
        <v>917</v>
      </c>
      <c r="H46" s="189" t="s">
        <v>817</v>
      </c>
    </row>
    <row r="47" spans="1:8" x14ac:dyDescent="0.2">
      <c r="A47" s="189" t="s">
        <v>918</v>
      </c>
      <c r="B47" s="189" t="s">
        <v>919</v>
      </c>
      <c r="C47" s="189"/>
      <c r="D47" s="187">
        <v>23012</v>
      </c>
      <c r="E47" s="187">
        <v>46022</v>
      </c>
      <c r="F47" s="189"/>
      <c r="G47" s="189" t="s">
        <v>920</v>
      </c>
      <c r="H47" s="189" t="s">
        <v>817</v>
      </c>
    </row>
    <row r="48" spans="1:8" x14ac:dyDescent="0.2">
      <c r="A48" s="189" t="s">
        <v>921</v>
      </c>
      <c r="B48" s="189" t="s">
        <v>922</v>
      </c>
      <c r="C48" s="189"/>
      <c r="D48" s="187">
        <v>23012</v>
      </c>
      <c r="E48" s="187">
        <v>46022</v>
      </c>
      <c r="F48" s="189"/>
      <c r="G48" s="189" t="s">
        <v>923</v>
      </c>
      <c r="H48" s="189" t="s">
        <v>817</v>
      </c>
    </row>
    <row r="49" spans="1:8" x14ac:dyDescent="0.2">
      <c r="A49" s="189" t="s">
        <v>924</v>
      </c>
      <c r="B49" s="189" t="s">
        <v>925</v>
      </c>
      <c r="C49" s="189"/>
      <c r="D49" s="187">
        <v>23012</v>
      </c>
      <c r="E49" s="187">
        <v>46022</v>
      </c>
      <c r="F49" s="189" t="s">
        <v>335</v>
      </c>
      <c r="G49" s="189" t="s">
        <v>335</v>
      </c>
      <c r="H49" s="189" t="s">
        <v>817</v>
      </c>
    </row>
    <row r="50" spans="1:8" x14ac:dyDescent="0.2">
      <c r="A50" s="189" t="s">
        <v>926</v>
      </c>
      <c r="B50" s="189" t="s">
        <v>927</v>
      </c>
      <c r="C50" s="189"/>
      <c r="D50" s="187">
        <v>23012</v>
      </c>
      <c r="E50" s="187">
        <v>46022</v>
      </c>
      <c r="F50" s="189" t="s">
        <v>312</v>
      </c>
      <c r="G50" s="189" t="s">
        <v>312</v>
      </c>
      <c r="H50" s="189" t="s">
        <v>817</v>
      </c>
    </row>
    <row r="51" spans="1:8" x14ac:dyDescent="0.2">
      <c r="A51" s="189" t="s">
        <v>928</v>
      </c>
      <c r="B51" s="189" t="s">
        <v>929</v>
      </c>
      <c r="C51" s="189"/>
      <c r="D51" s="187">
        <v>23012</v>
      </c>
      <c r="E51" s="187">
        <v>46022</v>
      </c>
      <c r="F51" s="189" t="s">
        <v>158</v>
      </c>
      <c r="G51" s="189" t="s">
        <v>158</v>
      </c>
      <c r="H51" s="189" t="s">
        <v>817</v>
      </c>
    </row>
    <row r="52" spans="1:8" x14ac:dyDescent="0.2">
      <c r="A52" s="189" t="s">
        <v>930</v>
      </c>
      <c r="B52" s="189" t="s">
        <v>931</v>
      </c>
      <c r="C52" s="189"/>
      <c r="D52" s="187">
        <v>23012</v>
      </c>
      <c r="E52" s="187">
        <v>40724</v>
      </c>
      <c r="F52" s="189" t="s">
        <v>932</v>
      </c>
      <c r="G52" s="189" t="s">
        <v>932</v>
      </c>
      <c r="H52" s="189" t="s">
        <v>933</v>
      </c>
    </row>
    <row r="53" spans="1:8" x14ac:dyDescent="0.2">
      <c r="A53" s="189" t="s">
        <v>934</v>
      </c>
      <c r="B53" s="189" t="s">
        <v>935</v>
      </c>
      <c r="C53" s="189"/>
      <c r="D53" s="187">
        <v>27580</v>
      </c>
      <c r="E53" s="187">
        <v>46022</v>
      </c>
      <c r="F53" s="189" t="s">
        <v>399</v>
      </c>
      <c r="G53" s="189" t="s">
        <v>399</v>
      </c>
      <c r="H53" s="189" t="s">
        <v>817</v>
      </c>
    </row>
    <row r="54" spans="1:8" x14ac:dyDescent="0.2">
      <c r="A54" s="189" t="s">
        <v>936</v>
      </c>
      <c r="B54" s="189" t="s">
        <v>937</v>
      </c>
      <c r="C54" s="189"/>
      <c r="D54" s="187">
        <v>23012</v>
      </c>
      <c r="E54" s="187">
        <v>46022</v>
      </c>
      <c r="F54" s="189" t="s">
        <v>167</v>
      </c>
      <c r="G54" s="189" t="s">
        <v>167</v>
      </c>
      <c r="H54" s="189" t="s">
        <v>817</v>
      </c>
    </row>
    <row r="55" spans="1:8" x14ac:dyDescent="0.2">
      <c r="A55" s="189" t="s">
        <v>938</v>
      </c>
      <c r="B55" s="189" t="s">
        <v>939</v>
      </c>
      <c r="C55" s="189"/>
      <c r="D55" s="187">
        <v>23012</v>
      </c>
      <c r="E55" s="187">
        <v>46022</v>
      </c>
      <c r="F55" s="189" t="s">
        <v>397</v>
      </c>
      <c r="G55" s="189" t="s">
        <v>397</v>
      </c>
      <c r="H55" s="189" t="s">
        <v>817</v>
      </c>
    </row>
    <row r="56" spans="1:8" x14ac:dyDescent="0.2">
      <c r="A56" s="189" t="s">
        <v>940</v>
      </c>
      <c r="B56" s="189" t="s">
        <v>940</v>
      </c>
      <c r="C56" s="189"/>
      <c r="D56" s="187">
        <v>23012</v>
      </c>
      <c r="E56" s="187">
        <v>46022</v>
      </c>
      <c r="F56" s="189" t="s">
        <v>451</v>
      </c>
      <c r="G56" s="189" t="s">
        <v>451</v>
      </c>
      <c r="H56" s="189" t="s">
        <v>817</v>
      </c>
    </row>
    <row r="57" spans="1:8" x14ac:dyDescent="0.2">
      <c r="A57" s="189" t="s">
        <v>941</v>
      </c>
      <c r="B57" s="189" t="s">
        <v>942</v>
      </c>
      <c r="C57" s="189"/>
      <c r="D57" s="187">
        <v>23012</v>
      </c>
      <c r="E57" s="187">
        <v>46022</v>
      </c>
      <c r="F57" s="189" t="s">
        <v>79</v>
      </c>
      <c r="G57" s="189" t="s">
        <v>79</v>
      </c>
      <c r="H57" s="189" t="s">
        <v>817</v>
      </c>
    </row>
    <row r="58" spans="1:8" x14ac:dyDescent="0.2">
      <c r="A58" s="189" t="s">
        <v>943</v>
      </c>
      <c r="B58" s="189" t="s">
        <v>944</v>
      </c>
      <c r="C58" s="189"/>
      <c r="D58" s="187">
        <v>23012</v>
      </c>
      <c r="E58" s="187">
        <v>46022</v>
      </c>
      <c r="F58" s="189" t="s">
        <v>68</v>
      </c>
      <c r="G58" s="189" t="s">
        <v>68</v>
      </c>
      <c r="H58" s="189" t="s">
        <v>817</v>
      </c>
    </row>
    <row r="59" spans="1:8" x14ac:dyDescent="0.2">
      <c r="A59" s="189" t="s">
        <v>945</v>
      </c>
      <c r="B59" s="189" t="s">
        <v>946</v>
      </c>
      <c r="C59" s="189"/>
      <c r="D59" s="187">
        <v>23012</v>
      </c>
      <c r="E59" s="187">
        <v>46022</v>
      </c>
      <c r="F59" s="189" t="s">
        <v>80</v>
      </c>
      <c r="G59" s="189" t="s">
        <v>80</v>
      </c>
      <c r="H59" s="189" t="s">
        <v>817</v>
      </c>
    </row>
    <row r="60" spans="1:8" x14ac:dyDescent="0.2">
      <c r="A60" s="189" t="s">
        <v>947</v>
      </c>
      <c r="B60" s="189" t="s">
        <v>948</v>
      </c>
      <c r="C60" s="189"/>
      <c r="D60" s="187">
        <v>27385</v>
      </c>
      <c r="E60" s="187">
        <v>46022</v>
      </c>
      <c r="F60" s="189" t="s">
        <v>418</v>
      </c>
      <c r="G60" s="189" t="s">
        <v>418</v>
      </c>
      <c r="H60" s="189" t="s">
        <v>817</v>
      </c>
    </row>
    <row r="61" spans="1:8" x14ac:dyDescent="0.2">
      <c r="A61" s="189" t="s">
        <v>949</v>
      </c>
      <c r="B61" s="189" t="s">
        <v>950</v>
      </c>
      <c r="C61" s="189"/>
      <c r="D61" s="187">
        <v>23012</v>
      </c>
      <c r="E61" s="187">
        <v>46022</v>
      </c>
      <c r="F61" s="189" t="s">
        <v>398</v>
      </c>
      <c r="G61" s="189" t="s">
        <v>398</v>
      </c>
      <c r="H61" s="189" t="s">
        <v>817</v>
      </c>
    </row>
    <row r="62" spans="1:8" x14ac:dyDescent="0.2">
      <c r="A62" s="189" t="s">
        <v>951</v>
      </c>
      <c r="B62" s="189" t="s">
        <v>952</v>
      </c>
      <c r="C62" s="189"/>
      <c r="D62" s="187">
        <v>23012</v>
      </c>
      <c r="E62" s="187">
        <v>46022</v>
      </c>
      <c r="F62" s="189" t="s">
        <v>396</v>
      </c>
      <c r="G62" s="189" t="s">
        <v>396</v>
      </c>
      <c r="H62" s="189" t="s">
        <v>817</v>
      </c>
    </row>
    <row r="63" spans="1:8" x14ac:dyDescent="0.2">
      <c r="A63" s="189" t="s">
        <v>953</v>
      </c>
      <c r="B63" s="189" t="s">
        <v>954</v>
      </c>
      <c r="C63" s="189"/>
      <c r="D63" s="187">
        <v>23012</v>
      </c>
      <c r="E63" s="187">
        <v>46022</v>
      </c>
      <c r="F63" s="189" t="s">
        <v>81</v>
      </c>
      <c r="G63" s="189" t="s">
        <v>81</v>
      </c>
      <c r="H63" s="189" t="s">
        <v>817</v>
      </c>
    </row>
    <row r="64" spans="1:8" x14ac:dyDescent="0.2">
      <c r="A64" s="189" t="s">
        <v>955</v>
      </c>
      <c r="B64" s="189" t="s">
        <v>956</v>
      </c>
      <c r="C64" s="189"/>
      <c r="D64" s="187">
        <v>23012</v>
      </c>
      <c r="E64" s="187">
        <v>46022</v>
      </c>
      <c r="F64" s="189"/>
      <c r="G64" s="189"/>
      <c r="H64" s="189" t="s">
        <v>817</v>
      </c>
    </row>
    <row r="65" spans="1:8" x14ac:dyDescent="0.2">
      <c r="A65" s="189" t="s">
        <v>957</v>
      </c>
      <c r="B65" s="189" t="s">
        <v>958</v>
      </c>
      <c r="C65" s="189"/>
      <c r="D65" s="187">
        <v>33367</v>
      </c>
      <c r="E65" s="187">
        <v>46022</v>
      </c>
      <c r="F65" s="189" t="s">
        <v>183</v>
      </c>
      <c r="G65" s="189" t="s">
        <v>183</v>
      </c>
      <c r="H65" s="189" t="s">
        <v>817</v>
      </c>
    </row>
    <row r="66" spans="1:8" x14ac:dyDescent="0.2">
      <c r="A66" s="189" t="s">
        <v>959</v>
      </c>
      <c r="B66" s="189" t="s">
        <v>959</v>
      </c>
      <c r="C66" s="189"/>
      <c r="D66" s="187">
        <v>23012</v>
      </c>
      <c r="E66" s="187">
        <v>46022</v>
      </c>
      <c r="F66" s="189" t="s">
        <v>82</v>
      </c>
      <c r="G66" s="189" t="s">
        <v>82</v>
      </c>
      <c r="H66" s="189" t="s">
        <v>817</v>
      </c>
    </row>
    <row r="67" spans="1:8" x14ac:dyDescent="0.2">
      <c r="A67" s="189" t="s">
        <v>960</v>
      </c>
      <c r="B67" s="189" t="s">
        <v>961</v>
      </c>
      <c r="C67" s="189"/>
      <c r="D67" s="187">
        <v>40634</v>
      </c>
      <c r="E67" s="187">
        <v>46022</v>
      </c>
      <c r="F67" s="189" t="s">
        <v>383</v>
      </c>
      <c r="G67" s="189" t="s">
        <v>383</v>
      </c>
      <c r="H67" s="189" t="s">
        <v>817</v>
      </c>
    </row>
    <row r="68" spans="1:8" x14ac:dyDescent="0.2">
      <c r="A68" s="189" t="s">
        <v>962</v>
      </c>
      <c r="B68" s="189" t="s">
        <v>963</v>
      </c>
      <c r="C68" s="189"/>
      <c r="D68" s="187">
        <v>23012</v>
      </c>
      <c r="E68" s="187">
        <v>46022</v>
      </c>
      <c r="F68" s="189" t="s">
        <v>184</v>
      </c>
      <c r="G68" s="189" t="s">
        <v>184</v>
      </c>
      <c r="H68" s="189" t="s">
        <v>817</v>
      </c>
    </row>
    <row r="69" spans="1:8" x14ac:dyDescent="0.2">
      <c r="A69" s="189" t="s">
        <v>964</v>
      </c>
      <c r="B69" s="189" t="s">
        <v>965</v>
      </c>
      <c r="C69" s="189"/>
      <c r="D69" s="187">
        <v>33970</v>
      </c>
      <c r="E69" s="187">
        <v>46022</v>
      </c>
      <c r="F69" s="189" t="s">
        <v>185</v>
      </c>
      <c r="G69" s="189" t="s">
        <v>185</v>
      </c>
      <c r="H69" s="189" t="s">
        <v>817</v>
      </c>
    </row>
    <row r="70" spans="1:8" x14ac:dyDescent="0.2">
      <c r="A70" s="189" t="s">
        <v>966</v>
      </c>
      <c r="B70" s="189" t="s">
        <v>967</v>
      </c>
      <c r="C70" s="189"/>
      <c r="D70" s="187">
        <v>23012</v>
      </c>
      <c r="E70" s="187">
        <v>46022</v>
      </c>
      <c r="F70" s="189" t="s">
        <v>139</v>
      </c>
      <c r="G70" s="189" t="s">
        <v>139</v>
      </c>
      <c r="H70" s="189" t="s">
        <v>817</v>
      </c>
    </row>
    <row r="71" spans="1:8" x14ac:dyDescent="0.2">
      <c r="A71" s="189" t="s">
        <v>968</v>
      </c>
      <c r="B71" s="189" t="s">
        <v>969</v>
      </c>
      <c r="C71" s="189"/>
      <c r="D71" s="187">
        <v>28303</v>
      </c>
      <c r="E71" s="187">
        <v>46022</v>
      </c>
      <c r="F71" s="189" t="s">
        <v>400</v>
      </c>
      <c r="G71" s="189" t="s">
        <v>400</v>
      </c>
      <c r="H71" s="189" t="s">
        <v>817</v>
      </c>
    </row>
    <row r="72" spans="1:8" x14ac:dyDescent="0.2">
      <c r="A72" s="189" t="s">
        <v>970</v>
      </c>
      <c r="B72" s="189" t="s">
        <v>971</v>
      </c>
      <c r="C72" s="189"/>
      <c r="D72" s="187">
        <v>28797</v>
      </c>
      <c r="E72" s="187">
        <v>46022</v>
      </c>
      <c r="F72" s="189" t="s">
        <v>401</v>
      </c>
      <c r="G72" s="189" t="s">
        <v>401</v>
      </c>
      <c r="H72" s="189" t="s">
        <v>817</v>
      </c>
    </row>
    <row r="73" spans="1:8" x14ac:dyDescent="0.2">
      <c r="A73" s="189" t="s">
        <v>972</v>
      </c>
      <c r="B73" s="189" t="s">
        <v>973</v>
      </c>
      <c r="C73" s="189"/>
      <c r="D73" s="187">
        <v>23012</v>
      </c>
      <c r="E73" s="187">
        <v>46022</v>
      </c>
      <c r="F73" s="189" t="s">
        <v>83</v>
      </c>
      <c r="G73" s="189" t="s">
        <v>83</v>
      </c>
      <c r="H73" s="189" t="s">
        <v>817</v>
      </c>
    </row>
    <row r="74" spans="1:8" x14ac:dyDescent="0.2">
      <c r="A74" s="189" t="s">
        <v>974</v>
      </c>
      <c r="B74" s="189" t="s">
        <v>975</v>
      </c>
      <c r="C74" s="189"/>
      <c r="D74" s="187">
        <v>23012</v>
      </c>
      <c r="E74" s="187">
        <v>46022</v>
      </c>
      <c r="F74" s="189" t="s">
        <v>976</v>
      </c>
      <c r="G74" s="189" t="s">
        <v>976</v>
      </c>
      <c r="H74" s="189" t="s">
        <v>817</v>
      </c>
    </row>
    <row r="75" spans="1:8" x14ac:dyDescent="0.2">
      <c r="A75" s="189" t="s">
        <v>977</v>
      </c>
      <c r="B75" s="189" t="s">
        <v>978</v>
      </c>
      <c r="C75" s="189"/>
      <c r="D75" s="187">
        <v>23012</v>
      </c>
      <c r="E75" s="187">
        <v>46022</v>
      </c>
      <c r="F75" s="189"/>
      <c r="G75" s="189" t="s">
        <v>979</v>
      </c>
      <c r="H75" s="189" t="s">
        <v>817</v>
      </c>
    </row>
    <row r="76" spans="1:8" x14ac:dyDescent="0.2">
      <c r="A76" s="189" t="s">
        <v>980</v>
      </c>
      <c r="B76" s="189" t="s">
        <v>978</v>
      </c>
      <c r="C76" s="189"/>
      <c r="D76" s="187">
        <v>23012</v>
      </c>
      <c r="E76" s="187">
        <v>46022</v>
      </c>
      <c r="F76" s="189" t="s">
        <v>981</v>
      </c>
      <c r="G76" s="189" t="s">
        <v>981</v>
      </c>
      <c r="H76" s="189" t="s">
        <v>817</v>
      </c>
    </row>
    <row r="77" spans="1:8" x14ac:dyDescent="0.2">
      <c r="A77" s="189" t="s">
        <v>982</v>
      </c>
      <c r="B77" s="189" t="s">
        <v>978</v>
      </c>
      <c r="C77" s="189"/>
      <c r="D77" s="187">
        <v>23012</v>
      </c>
      <c r="E77" s="187">
        <v>46022</v>
      </c>
      <c r="F77" s="189"/>
      <c r="G77" s="189" t="s">
        <v>983</v>
      </c>
      <c r="H77" s="189" t="s">
        <v>817</v>
      </c>
    </row>
    <row r="78" spans="1:8" x14ac:dyDescent="0.2">
      <c r="A78" s="189" t="s">
        <v>984</v>
      </c>
      <c r="B78" s="189" t="s">
        <v>978</v>
      </c>
      <c r="C78" s="189"/>
      <c r="D78" s="187">
        <v>23012</v>
      </c>
      <c r="E78" s="187">
        <v>46022</v>
      </c>
      <c r="F78" s="189"/>
      <c r="G78" s="189" t="s">
        <v>985</v>
      </c>
      <c r="H78" s="189" t="s">
        <v>817</v>
      </c>
    </row>
    <row r="79" spans="1:8" x14ac:dyDescent="0.2">
      <c r="A79" s="189" t="s">
        <v>986</v>
      </c>
      <c r="B79" s="189" t="s">
        <v>987</v>
      </c>
      <c r="C79" s="189"/>
      <c r="D79" s="187">
        <v>23012</v>
      </c>
      <c r="E79" s="187">
        <v>46022</v>
      </c>
      <c r="F79" s="189"/>
      <c r="G79" s="189"/>
      <c r="H79" s="189" t="s">
        <v>817</v>
      </c>
    </row>
    <row r="80" spans="1:8" x14ac:dyDescent="0.2">
      <c r="A80" s="189" t="s">
        <v>988</v>
      </c>
      <c r="B80" s="189" t="s">
        <v>989</v>
      </c>
      <c r="C80" s="189"/>
      <c r="D80" s="187">
        <v>23012</v>
      </c>
      <c r="E80" s="187">
        <v>46022</v>
      </c>
      <c r="F80" s="189" t="s">
        <v>454</v>
      </c>
      <c r="G80" s="189" t="s">
        <v>454</v>
      </c>
      <c r="H80" s="189" t="s">
        <v>817</v>
      </c>
    </row>
    <row r="81" spans="1:8" x14ac:dyDescent="0.2">
      <c r="A81" s="189" t="s">
        <v>990</v>
      </c>
      <c r="B81" s="189" t="s">
        <v>991</v>
      </c>
      <c r="C81" s="189"/>
      <c r="D81" s="187">
        <v>23012</v>
      </c>
      <c r="E81" s="187">
        <v>46022</v>
      </c>
      <c r="F81" s="189" t="s">
        <v>84</v>
      </c>
      <c r="G81" s="189" t="s">
        <v>84</v>
      </c>
      <c r="H81" s="189" t="s">
        <v>817</v>
      </c>
    </row>
    <row r="82" spans="1:8" x14ac:dyDescent="0.2">
      <c r="A82" s="189" t="s">
        <v>992</v>
      </c>
      <c r="B82" s="189" t="s">
        <v>993</v>
      </c>
      <c r="C82" s="189"/>
      <c r="D82" s="187">
        <v>23012</v>
      </c>
      <c r="E82" s="187">
        <v>46022</v>
      </c>
      <c r="F82" s="189" t="s">
        <v>313</v>
      </c>
      <c r="G82" s="189" t="s">
        <v>313</v>
      </c>
      <c r="H82" s="189" t="s">
        <v>817</v>
      </c>
    </row>
    <row r="83" spans="1:8" x14ac:dyDescent="0.2">
      <c r="A83" s="189" t="s">
        <v>994</v>
      </c>
      <c r="B83" s="189" t="s">
        <v>995</v>
      </c>
      <c r="C83" s="189"/>
      <c r="D83" s="187">
        <v>23012</v>
      </c>
      <c r="E83" s="187">
        <v>46022</v>
      </c>
      <c r="F83" s="189" t="s">
        <v>85</v>
      </c>
      <c r="G83" s="189" t="s">
        <v>85</v>
      </c>
      <c r="H83" s="189" t="s">
        <v>817</v>
      </c>
    </row>
    <row r="84" spans="1:8" x14ac:dyDescent="0.2">
      <c r="A84" s="189" t="s">
        <v>996</v>
      </c>
      <c r="B84" s="189" t="s">
        <v>997</v>
      </c>
      <c r="C84" s="189"/>
      <c r="D84" s="187">
        <v>25426</v>
      </c>
      <c r="E84" s="187">
        <v>46022</v>
      </c>
      <c r="F84" s="189" t="s">
        <v>413</v>
      </c>
      <c r="G84" s="189" t="s">
        <v>413</v>
      </c>
      <c r="H84" s="189" t="s">
        <v>817</v>
      </c>
    </row>
    <row r="85" spans="1:8" x14ac:dyDescent="0.2">
      <c r="A85" s="189" t="s">
        <v>998</v>
      </c>
      <c r="B85" s="189" t="s">
        <v>999</v>
      </c>
      <c r="C85" s="189"/>
      <c r="D85" s="187">
        <v>34113</v>
      </c>
      <c r="E85" s="187">
        <v>46022</v>
      </c>
      <c r="F85" s="189" t="s">
        <v>402</v>
      </c>
      <c r="G85" s="189" t="s">
        <v>402</v>
      </c>
      <c r="H85" s="189" t="s">
        <v>817</v>
      </c>
    </row>
    <row r="86" spans="1:8" x14ac:dyDescent="0.2">
      <c r="A86" s="189" t="s">
        <v>1000</v>
      </c>
      <c r="B86" s="189" t="s">
        <v>1001</v>
      </c>
      <c r="C86" s="189"/>
      <c r="D86" s="187">
        <v>33487</v>
      </c>
      <c r="E86" s="187">
        <v>46022</v>
      </c>
      <c r="F86" s="189" t="s">
        <v>186</v>
      </c>
      <c r="G86" s="189" t="s">
        <v>186</v>
      </c>
      <c r="H86" s="189" t="s">
        <v>817</v>
      </c>
    </row>
    <row r="87" spans="1:8" x14ac:dyDescent="0.2">
      <c r="A87" s="189" t="s">
        <v>1002</v>
      </c>
      <c r="B87" s="189" t="s">
        <v>1003</v>
      </c>
      <c r="C87" s="189"/>
      <c r="D87" s="187">
        <v>23012</v>
      </c>
      <c r="E87" s="187">
        <v>46022</v>
      </c>
      <c r="F87" s="189" t="s">
        <v>280</v>
      </c>
      <c r="G87" s="189" t="s">
        <v>280</v>
      </c>
      <c r="H87" s="189" t="s">
        <v>817</v>
      </c>
    </row>
    <row r="88" spans="1:8" x14ac:dyDescent="0.2">
      <c r="A88" s="189" t="s">
        <v>1004</v>
      </c>
      <c r="B88" s="189" t="s">
        <v>1005</v>
      </c>
      <c r="C88" s="189"/>
      <c r="D88" s="187">
        <v>23012</v>
      </c>
      <c r="E88" s="187">
        <v>46022</v>
      </c>
      <c r="F88" s="189" t="s">
        <v>1006</v>
      </c>
      <c r="G88" s="189" t="s">
        <v>1006</v>
      </c>
      <c r="H88" s="189" t="s">
        <v>817</v>
      </c>
    </row>
    <row r="89" spans="1:8" x14ac:dyDescent="0.2">
      <c r="A89" s="189" t="s">
        <v>1007</v>
      </c>
      <c r="B89" s="189" t="s">
        <v>1008</v>
      </c>
      <c r="C89" s="189">
        <v>7</v>
      </c>
      <c r="D89" s="187">
        <v>23012</v>
      </c>
      <c r="E89" s="187">
        <v>46022</v>
      </c>
      <c r="F89" s="189" t="s">
        <v>1009</v>
      </c>
      <c r="G89" s="189" t="s">
        <v>1009</v>
      </c>
      <c r="H89" s="189" t="s">
        <v>817</v>
      </c>
    </row>
    <row r="90" spans="1:8" x14ac:dyDescent="0.2">
      <c r="A90" s="189" t="s">
        <v>1010</v>
      </c>
      <c r="B90" s="189" t="s">
        <v>1011</v>
      </c>
      <c r="C90" s="189"/>
      <c r="D90" s="187">
        <v>23012</v>
      </c>
      <c r="E90" s="187">
        <v>46022</v>
      </c>
      <c r="F90" s="189" t="s">
        <v>403</v>
      </c>
      <c r="G90" s="189" t="s">
        <v>403</v>
      </c>
      <c r="H90" s="189" t="s">
        <v>817</v>
      </c>
    </row>
    <row r="91" spans="1:8" x14ac:dyDescent="0.2">
      <c r="A91" s="189" t="s">
        <v>1012</v>
      </c>
      <c r="B91" s="189" t="s">
        <v>1013</v>
      </c>
      <c r="C91" s="189"/>
      <c r="D91" s="187">
        <v>23012</v>
      </c>
      <c r="E91" s="187">
        <v>46022</v>
      </c>
      <c r="F91" s="189" t="s">
        <v>405</v>
      </c>
      <c r="G91" s="189" t="s">
        <v>405</v>
      </c>
      <c r="H91" s="189" t="s">
        <v>817</v>
      </c>
    </row>
    <row r="92" spans="1:8" x14ac:dyDescent="0.2">
      <c r="A92" s="189" t="s">
        <v>1014</v>
      </c>
      <c r="B92" s="189" t="s">
        <v>1014</v>
      </c>
      <c r="C92" s="189"/>
      <c r="D92" s="187">
        <v>25851</v>
      </c>
      <c r="E92" s="187">
        <v>46022</v>
      </c>
      <c r="F92" s="189" t="s">
        <v>404</v>
      </c>
      <c r="G92" s="189" t="s">
        <v>404</v>
      </c>
      <c r="H92" s="189" t="s">
        <v>817</v>
      </c>
    </row>
    <row r="93" spans="1:8" x14ac:dyDescent="0.2">
      <c r="A93" s="189" t="s">
        <v>1015</v>
      </c>
      <c r="B93" s="189" t="s">
        <v>1016</v>
      </c>
      <c r="C93" s="189"/>
      <c r="D93" s="187">
        <v>23012</v>
      </c>
      <c r="E93" s="187">
        <v>46022</v>
      </c>
      <c r="F93" s="189" t="s">
        <v>140</v>
      </c>
      <c r="G93" s="189" t="s">
        <v>140</v>
      </c>
      <c r="H93" s="189" t="s">
        <v>817</v>
      </c>
    </row>
    <row r="94" spans="1:8" x14ac:dyDescent="0.2">
      <c r="A94" s="189" t="s">
        <v>1017</v>
      </c>
      <c r="B94" s="189" t="s">
        <v>1018</v>
      </c>
      <c r="C94" s="189"/>
      <c r="D94" s="187">
        <v>23012</v>
      </c>
      <c r="E94" s="187">
        <v>38077</v>
      </c>
      <c r="F94" s="189" t="s">
        <v>1019</v>
      </c>
      <c r="G94" s="189" t="s">
        <v>1019</v>
      </c>
      <c r="H94" s="189" t="s">
        <v>933</v>
      </c>
    </row>
    <row r="95" spans="1:8" x14ac:dyDescent="0.2">
      <c r="A95" s="189" t="s">
        <v>1020</v>
      </c>
      <c r="B95" s="189" t="s">
        <v>1021</v>
      </c>
      <c r="C95" s="189"/>
      <c r="D95" s="187">
        <v>23012</v>
      </c>
      <c r="E95" s="187">
        <v>38077</v>
      </c>
      <c r="F95" s="189" t="s">
        <v>1022</v>
      </c>
      <c r="G95" s="189" t="s">
        <v>1022</v>
      </c>
      <c r="H95" s="189" t="s">
        <v>933</v>
      </c>
    </row>
    <row r="96" spans="1:8" x14ac:dyDescent="0.2">
      <c r="A96" s="189" t="s">
        <v>1023</v>
      </c>
      <c r="B96" s="189" t="s">
        <v>1024</v>
      </c>
      <c r="C96" s="189"/>
      <c r="D96" s="187">
        <v>23012</v>
      </c>
      <c r="E96" s="187">
        <v>38077</v>
      </c>
      <c r="F96" s="189" t="s">
        <v>1025</v>
      </c>
      <c r="G96" s="189" t="s">
        <v>1025</v>
      </c>
      <c r="H96" s="189" t="s">
        <v>933</v>
      </c>
    </row>
    <row r="97" spans="1:8" x14ac:dyDescent="0.2">
      <c r="A97" s="189" t="s">
        <v>1026</v>
      </c>
      <c r="B97" s="189" t="s">
        <v>1027</v>
      </c>
      <c r="C97" s="189">
        <v>4</v>
      </c>
      <c r="D97" s="187">
        <v>23012</v>
      </c>
      <c r="E97" s="187">
        <v>46022</v>
      </c>
      <c r="F97" s="189" t="s">
        <v>141</v>
      </c>
      <c r="G97" s="189" t="s">
        <v>141</v>
      </c>
      <c r="H97" s="189" t="s">
        <v>817</v>
      </c>
    </row>
    <row r="98" spans="1:8" x14ac:dyDescent="0.2">
      <c r="A98" s="189" t="s">
        <v>1028</v>
      </c>
      <c r="B98" s="189" t="s">
        <v>1029</v>
      </c>
      <c r="C98" s="189"/>
      <c r="D98" s="187">
        <v>23012</v>
      </c>
      <c r="E98" s="187">
        <v>46022</v>
      </c>
      <c r="F98" s="189" t="s">
        <v>1030</v>
      </c>
      <c r="G98" s="189" t="s">
        <v>1030</v>
      </c>
      <c r="H98" s="189" t="s">
        <v>817</v>
      </c>
    </row>
    <row r="99" spans="1:8" x14ac:dyDescent="0.2">
      <c r="A99" s="189" t="s">
        <v>1031</v>
      </c>
      <c r="B99" s="189" t="s">
        <v>1032</v>
      </c>
      <c r="C99" s="189"/>
      <c r="D99" s="187">
        <v>23012</v>
      </c>
      <c r="E99" s="187">
        <v>46022</v>
      </c>
      <c r="F99" s="189" t="s">
        <v>437</v>
      </c>
      <c r="G99" s="189" t="s">
        <v>437</v>
      </c>
      <c r="H99" s="189" t="s">
        <v>817</v>
      </c>
    </row>
    <row r="100" spans="1:8" x14ac:dyDescent="0.2">
      <c r="A100" s="189" t="s">
        <v>1033</v>
      </c>
      <c r="B100" s="189" t="s">
        <v>1034</v>
      </c>
      <c r="C100" s="189"/>
      <c r="D100" s="187">
        <v>23012</v>
      </c>
      <c r="E100" s="187">
        <v>46022</v>
      </c>
      <c r="F100" s="189" t="s">
        <v>1035</v>
      </c>
      <c r="G100" s="189" t="s">
        <v>1035</v>
      </c>
      <c r="H100" s="189" t="s">
        <v>817</v>
      </c>
    </row>
    <row r="101" spans="1:8" x14ac:dyDescent="0.2">
      <c r="A101" s="189">
        <v>1</v>
      </c>
      <c r="B101" s="189" t="s">
        <v>1036</v>
      </c>
      <c r="C101" s="189"/>
      <c r="D101" s="187">
        <v>37622</v>
      </c>
      <c r="E101" s="187">
        <v>46022</v>
      </c>
      <c r="F101" s="189"/>
      <c r="G101" s="189"/>
      <c r="H101" s="189" t="s">
        <v>817</v>
      </c>
    </row>
    <row r="102" spans="1:8" x14ac:dyDescent="0.2">
      <c r="A102" s="189">
        <v>2</v>
      </c>
      <c r="B102" s="189" t="s">
        <v>1037</v>
      </c>
      <c r="C102" s="189"/>
      <c r="D102" s="187">
        <v>37622</v>
      </c>
      <c r="E102" s="187">
        <v>46022</v>
      </c>
      <c r="F102" s="189"/>
      <c r="G102" s="189"/>
      <c r="H102" s="189" t="s">
        <v>817</v>
      </c>
    </row>
    <row r="103" spans="1:8" x14ac:dyDescent="0.2">
      <c r="A103" s="189">
        <v>3</v>
      </c>
      <c r="B103" s="189" t="s">
        <v>1038</v>
      </c>
      <c r="C103" s="189"/>
      <c r="D103" s="187">
        <v>37622</v>
      </c>
      <c r="E103" s="187">
        <v>46022</v>
      </c>
      <c r="F103" s="189"/>
      <c r="G103" s="189"/>
      <c r="H103" s="189" t="s">
        <v>817</v>
      </c>
    </row>
    <row r="104" spans="1:8" x14ac:dyDescent="0.2">
      <c r="A104" s="189">
        <v>4</v>
      </c>
      <c r="B104" s="189" t="s">
        <v>1039</v>
      </c>
      <c r="C104" s="189"/>
      <c r="D104" s="187">
        <v>37622</v>
      </c>
      <c r="E104" s="187">
        <v>46022</v>
      </c>
      <c r="F104" s="189"/>
      <c r="G104" s="189"/>
      <c r="H104" s="189" t="s">
        <v>817</v>
      </c>
    </row>
    <row r="105" spans="1:8" x14ac:dyDescent="0.2">
      <c r="A105" s="189">
        <v>5</v>
      </c>
      <c r="B105" s="189" t="s">
        <v>1040</v>
      </c>
      <c r="C105" s="189"/>
      <c r="D105" s="187">
        <v>37622</v>
      </c>
      <c r="E105" s="187">
        <v>46022</v>
      </c>
      <c r="F105" s="189"/>
      <c r="G105" s="189"/>
      <c r="H105" s="189" t="s">
        <v>817</v>
      </c>
    </row>
    <row r="106" spans="1:8" x14ac:dyDescent="0.2">
      <c r="A106" s="189">
        <v>6</v>
      </c>
      <c r="B106" s="189" t="s">
        <v>1041</v>
      </c>
      <c r="C106" s="189"/>
      <c r="D106" s="187">
        <v>37622</v>
      </c>
      <c r="E106" s="187">
        <v>46022</v>
      </c>
      <c r="F106" s="189"/>
      <c r="G106" s="189"/>
      <c r="H106" s="189" t="s">
        <v>817</v>
      </c>
    </row>
    <row r="107" spans="1:8" x14ac:dyDescent="0.2">
      <c r="A107" s="189">
        <v>7</v>
      </c>
      <c r="B107" s="189" t="s">
        <v>1042</v>
      </c>
      <c r="C107" s="189"/>
      <c r="D107" s="187">
        <v>37622</v>
      </c>
      <c r="E107" s="187">
        <v>46022</v>
      </c>
      <c r="F107" s="189"/>
      <c r="G107" s="189"/>
      <c r="H107" s="189" t="s">
        <v>817</v>
      </c>
    </row>
    <row r="108" spans="1:8" x14ac:dyDescent="0.2">
      <c r="A108" s="189">
        <v>8</v>
      </c>
      <c r="B108" s="189" t="s">
        <v>1043</v>
      </c>
      <c r="C108" s="189"/>
      <c r="D108" s="187">
        <v>37622</v>
      </c>
      <c r="E108" s="187">
        <v>46022</v>
      </c>
      <c r="F108" s="189"/>
      <c r="G108" s="189"/>
      <c r="H108" s="189" t="s">
        <v>817</v>
      </c>
    </row>
    <row r="109" spans="1:8" x14ac:dyDescent="0.2">
      <c r="A109" s="189">
        <v>9</v>
      </c>
      <c r="B109" s="189" t="s">
        <v>1044</v>
      </c>
      <c r="C109" s="189"/>
      <c r="D109" s="187">
        <v>37622</v>
      </c>
      <c r="E109" s="187">
        <v>46022</v>
      </c>
      <c r="F109" s="189"/>
      <c r="G109" s="189"/>
      <c r="H109" s="189" t="s">
        <v>817</v>
      </c>
    </row>
    <row r="110" spans="1:8" x14ac:dyDescent="0.2">
      <c r="A110" s="189">
        <v>10</v>
      </c>
      <c r="B110" s="189" t="s">
        <v>1045</v>
      </c>
      <c r="C110" s="189"/>
      <c r="D110" s="187">
        <v>37622</v>
      </c>
      <c r="E110" s="187">
        <v>46022</v>
      </c>
      <c r="F110" s="189"/>
      <c r="G110" s="189"/>
      <c r="H110" s="189" t="s">
        <v>817</v>
      </c>
    </row>
    <row r="111" spans="1:8" x14ac:dyDescent="0.2">
      <c r="A111" s="189">
        <v>11</v>
      </c>
      <c r="B111" s="189" t="s">
        <v>1046</v>
      </c>
      <c r="C111" s="189"/>
      <c r="D111" s="187">
        <v>37622</v>
      </c>
      <c r="E111" s="187">
        <v>46022</v>
      </c>
      <c r="F111" s="189"/>
      <c r="G111" s="189"/>
      <c r="H111" s="189" t="s">
        <v>817</v>
      </c>
    </row>
    <row r="112" spans="1:8" x14ac:dyDescent="0.2">
      <c r="A112" s="189">
        <v>12</v>
      </c>
      <c r="B112" s="189" t="s">
        <v>1047</v>
      </c>
      <c r="C112" s="189"/>
      <c r="D112" s="187">
        <v>37622</v>
      </c>
      <c r="E112" s="187">
        <v>46022</v>
      </c>
      <c r="F112" s="189"/>
      <c r="G112" s="189"/>
      <c r="H112" s="189" t="s">
        <v>817</v>
      </c>
    </row>
    <row r="113" spans="1:8" x14ac:dyDescent="0.2">
      <c r="A113" s="189">
        <v>13</v>
      </c>
      <c r="B113" s="189" t="s">
        <v>1048</v>
      </c>
      <c r="C113" s="189"/>
      <c r="D113" s="187">
        <v>37622</v>
      </c>
      <c r="E113" s="187">
        <v>46022</v>
      </c>
      <c r="F113" s="189"/>
      <c r="G113" s="189"/>
      <c r="H113" s="189" t="s">
        <v>817</v>
      </c>
    </row>
    <row r="114" spans="1:8" x14ac:dyDescent="0.2">
      <c r="A114" s="189">
        <v>14</v>
      </c>
      <c r="B114" s="189" t="s">
        <v>1049</v>
      </c>
      <c r="C114" s="189"/>
      <c r="D114" s="187">
        <v>37622</v>
      </c>
      <c r="E114" s="187">
        <v>46022</v>
      </c>
      <c r="F114" s="189"/>
      <c r="G114" s="189"/>
      <c r="H114" s="189" t="s">
        <v>817</v>
      </c>
    </row>
    <row r="115" spans="1:8" x14ac:dyDescent="0.2">
      <c r="A115" s="189">
        <v>15</v>
      </c>
      <c r="B115" s="189" t="s">
        <v>1050</v>
      </c>
      <c r="C115" s="189"/>
      <c r="D115" s="187">
        <v>37622</v>
      </c>
      <c r="E115" s="187">
        <v>46022</v>
      </c>
      <c r="F115" s="189"/>
      <c r="G115" s="189"/>
      <c r="H115" s="189" t="s">
        <v>817</v>
      </c>
    </row>
    <row r="116" spans="1:8" x14ac:dyDescent="0.2">
      <c r="A116" s="189">
        <v>16</v>
      </c>
      <c r="B116" s="189" t="s">
        <v>1051</v>
      </c>
      <c r="C116" s="189"/>
      <c r="D116" s="187">
        <v>37622</v>
      </c>
      <c r="E116" s="187">
        <v>46022</v>
      </c>
      <c r="F116" s="189"/>
      <c r="G116" s="189"/>
      <c r="H116" s="189" t="s">
        <v>817</v>
      </c>
    </row>
    <row r="117" spans="1:8" x14ac:dyDescent="0.2">
      <c r="A117" s="189">
        <v>17</v>
      </c>
      <c r="B117" s="189" t="s">
        <v>1052</v>
      </c>
      <c r="C117" s="189"/>
      <c r="D117" s="187">
        <v>37622</v>
      </c>
      <c r="E117" s="187">
        <v>46022</v>
      </c>
      <c r="F117" s="189"/>
      <c r="G117" s="189"/>
      <c r="H117" s="189" t="s">
        <v>817</v>
      </c>
    </row>
    <row r="118" spans="1:8" x14ac:dyDescent="0.2">
      <c r="A118" s="189">
        <v>18</v>
      </c>
      <c r="B118" s="189" t="s">
        <v>1053</v>
      </c>
      <c r="C118" s="189"/>
      <c r="D118" s="187">
        <v>37622</v>
      </c>
      <c r="E118" s="187">
        <v>46022</v>
      </c>
      <c r="F118" s="189"/>
      <c r="G118" s="189"/>
      <c r="H118" s="189" t="s">
        <v>817</v>
      </c>
    </row>
    <row r="119" spans="1:8" x14ac:dyDescent="0.2">
      <c r="A119" s="189">
        <v>19</v>
      </c>
      <c r="B119" s="189" t="s">
        <v>1054</v>
      </c>
      <c r="C119" s="189"/>
      <c r="D119" s="187">
        <v>37622</v>
      </c>
      <c r="E119" s="187">
        <v>46022</v>
      </c>
      <c r="F119" s="189"/>
      <c r="G119" s="189"/>
      <c r="H119" s="189" t="s">
        <v>817</v>
      </c>
    </row>
    <row r="120" spans="1:8" x14ac:dyDescent="0.2">
      <c r="A120" s="189">
        <v>20</v>
      </c>
      <c r="B120" s="189" t="s">
        <v>1055</v>
      </c>
      <c r="C120" s="189"/>
      <c r="D120" s="187">
        <v>37622</v>
      </c>
      <c r="E120" s="187">
        <v>46022</v>
      </c>
      <c r="F120" s="189"/>
      <c r="G120" s="189"/>
      <c r="H120" s="189" t="s">
        <v>817</v>
      </c>
    </row>
    <row r="121" spans="1:8" x14ac:dyDescent="0.2">
      <c r="A121" s="189">
        <v>21</v>
      </c>
      <c r="B121" s="189" t="s">
        <v>1056</v>
      </c>
      <c r="C121" s="189"/>
      <c r="D121" s="187">
        <v>37622</v>
      </c>
      <c r="E121" s="187">
        <v>46022</v>
      </c>
      <c r="F121" s="189"/>
      <c r="G121" s="189"/>
      <c r="H121" s="189" t="s">
        <v>817</v>
      </c>
    </row>
    <row r="122" spans="1:8" x14ac:dyDescent="0.2">
      <c r="A122" s="189">
        <v>22</v>
      </c>
      <c r="B122" s="189" t="s">
        <v>1057</v>
      </c>
      <c r="C122" s="189"/>
      <c r="D122" s="187">
        <v>37622</v>
      </c>
      <c r="E122" s="187">
        <v>46022</v>
      </c>
      <c r="F122" s="189"/>
      <c r="G122" s="189"/>
      <c r="H122" s="189" t="s">
        <v>817</v>
      </c>
    </row>
    <row r="123" spans="1:8" x14ac:dyDescent="0.2">
      <c r="A123" s="189">
        <v>23</v>
      </c>
      <c r="B123" s="189" t="s">
        <v>1058</v>
      </c>
      <c r="C123" s="189"/>
      <c r="D123" s="187">
        <v>37622</v>
      </c>
      <c r="E123" s="187">
        <v>46022</v>
      </c>
      <c r="F123" s="189"/>
      <c r="G123" s="189"/>
      <c r="H123" s="189" t="s">
        <v>817</v>
      </c>
    </row>
    <row r="124" spans="1:8" x14ac:dyDescent="0.2">
      <c r="A124" s="189">
        <v>24</v>
      </c>
      <c r="B124" s="189" t="s">
        <v>1059</v>
      </c>
      <c r="C124" s="189"/>
      <c r="D124" s="187">
        <v>37622</v>
      </c>
      <c r="E124" s="187">
        <v>46022</v>
      </c>
      <c r="F124" s="189"/>
      <c r="G124" s="189"/>
      <c r="H124" s="189" t="s">
        <v>817</v>
      </c>
    </row>
    <row r="125" spans="1:8" x14ac:dyDescent="0.2">
      <c r="A125" s="189">
        <v>25</v>
      </c>
      <c r="B125" s="189" t="s">
        <v>1060</v>
      </c>
      <c r="C125" s="189"/>
      <c r="D125" s="187">
        <v>37622</v>
      </c>
      <c r="E125" s="187">
        <v>46022</v>
      </c>
      <c r="F125" s="189"/>
      <c r="G125" s="189"/>
      <c r="H125" s="189" t="s">
        <v>817</v>
      </c>
    </row>
    <row r="126" spans="1:8" x14ac:dyDescent="0.2">
      <c r="A126" s="189">
        <v>26</v>
      </c>
      <c r="B126" s="189" t="s">
        <v>1061</v>
      </c>
      <c r="C126" s="189"/>
      <c r="D126" s="187">
        <v>37622</v>
      </c>
      <c r="E126" s="187">
        <v>46022</v>
      </c>
      <c r="F126" s="189"/>
      <c r="G126" s="189"/>
      <c r="H126" s="189" t="s">
        <v>817</v>
      </c>
    </row>
    <row r="127" spans="1:8" x14ac:dyDescent="0.2">
      <c r="A127" s="189">
        <v>27</v>
      </c>
      <c r="B127" s="189" t="s">
        <v>1062</v>
      </c>
      <c r="C127" s="189"/>
      <c r="D127" s="187">
        <v>37622</v>
      </c>
      <c r="E127" s="187">
        <v>46022</v>
      </c>
      <c r="F127" s="189"/>
      <c r="G127" s="189"/>
      <c r="H127" s="189" t="s">
        <v>817</v>
      </c>
    </row>
    <row r="128" spans="1:8" x14ac:dyDescent="0.2">
      <c r="A128" s="189">
        <v>28</v>
      </c>
      <c r="B128" s="189" t="s">
        <v>1063</v>
      </c>
      <c r="C128" s="189"/>
      <c r="D128" s="187">
        <v>37622</v>
      </c>
      <c r="E128" s="187">
        <v>46022</v>
      </c>
      <c r="F128" s="189"/>
      <c r="G128" s="189"/>
      <c r="H128" s="189" t="s">
        <v>817</v>
      </c>
    </row>
    <row r="129" spans="1:8" x14ac:dyDescent="0.2">
      <c r="A129" s="189">
        <v>29</v>
      </c>
      <c r="B129" s="189" t="s">
        <v>1064</v>
      </c>
      <c r="C129" s="189"/>
      <c r="D129" s="187">
        <v>37622</v>
      </c>
      <c r="E129" s="187">
        <v>46022</v>
      </c>
      <c r="F129" s="189"/>
      <c r="G129" s="189"/>
      <c r="H129" s="189" t="s">
        <v>817</v>
      </c>
    </row>
    <row r="130" spans="1:8" x14ac:dyDescent="0.2">
      <c r="A130" s="189">
        <v>30</v>
      </c>
      <c r="B130" s="189" t="s">
        <v>1065</v>
      </c>
      <c r="C130" s="189"/>
      <c r="D130" s="187">
        <v>37622</v>
      </c>
      <c r="E130" s="187">
        <v>46022</v>
      </c>
      <c r="F130" s="189"/>
      <c r="G130" s="189"/>
      <c r="H130" s="189" t="s">
        <v>817</v>
      </c>
    </row>
    <row r="131" spans="1:8" x14ac:dyDescent="0.2">
      <c r="A131" s="189">
        <v>31</v>
      </c>
      <c r="B131" s="189" t="s">
        <v>1066</v>
      </c>
      <c r="C131" s="189"/>
      <c r="D131" s="187">
        <v>37622</v>
      </c>
      <c r="E131" s="187">
        <v>46022</v>
      </c>
      <c r="F131" s="189"/>
      <c r="G131" s="189"/>
      <c r="H131" s="189" t="s">
        <v>817</v>
      </c>
    </row>
    <row r="132" spans="1:8" x14ac:dyDescent="0.2">
      <c r="A132" s="189">
        <v>32</v>
      </c>
      <c r="B132" s="189" t="s">
        <v>1067</v>
      </c>
      <c r="C132" s="189"/>
      <c r="D132" s="187">
        <v>37622</v>
      </c>
      <c r="E132" s="187">
        <v>46022</v>
      </c>
      <c r="F132" s="189"/>
      <c r="G132" s="189"/>
      <c r="H132" s="189" t="s">
        <v>817</v>
      </c>
    </row>
    <row r="133" spans="1:8" x14ac:dyDescent="0.2">
      <c r="A133" s="189">
        <v>33</v>
      </c>
      <c r="B133" s="189" t="s">
        <v>1068</v>
      </c>
      <c r="C133" s="189"/>
      <c r="D133" s="187">
        <v>37622</v>
      </c>
      <c r="E133" s="187">
        <v>46022</v>
      </c>
      <c r="F133" s="189"/>
      <c r="G133" s="189"/>
      <c r="H133" s="189" t="s">
        <v>817</v>
      </c>
    </row>
    <row r="134" spans="1:8" x14ac:dyDescent="0.2">
      <c r="A134" s="189">
        <v>34</v>
      </c>
      <c r="B134" s="189" t="s">
        <v>1069</v>
      </c>
      <c r="C134" s="189"/>
      <c r="D134" s="187">
        <v>37622</v>
      </c>
      <c r="E134" s="187">
        <v>46022</v>
      </c>
      <c r="F134" s="189"/>
      <c r="G134" s="189"/>
      <c r="H134" s="189" t="s">
        <v>817</v>
      </c>
    </row>
    <row r="135" spans="1:8" x14ac:dyDescent="0.2">
      <c r="A135" s="189">
        <v>35</v>
      </c>
      <c r="B135" s="189" t="s">
        <v>1070</v>
      </c>
      <c r="C135" s="189"/>
      <c r="D135" s="187">
        <v>37622</v>
      </c>
      <c r="E135" s="187">
        <v>46022</v>
      </c>
      <c r="F135" s="189"/>
      <c r="G135" s="189"/>
      <c r="H135" s="189" t="s">
        <v>817</v>
      </c>
    </row>
    <row r="136" spans="1:8" x14ac:dyDescent="0.2">
      <c r="A136" s="189">
        <v>36</v>
      </c>
      <c r="B136" s="189" t="s">
        <v>1071</v>
      </c>
      <c r="C136" s="189"/>
      <c r="D136" s="187">
        <v>37622</v>
      </c>
      <c r="E136" s="187">
        <v>46022</v>
      </c>
      <c r="F136" s="189"/>
      <c r="G136" s="189"/>
      <c r="H136" s="189" t="s">
        <v>817</v>
      </c>
    </row>
    <row r="137" spans="1:8" x14ac:dyDescent="0.2">
      <c r="A137" s="189">
        <v>37</v>
      </c>
      <c r="B137" s="189" t="s">
        <v>1072</v>
      </c>
      <c r="C137" s="189"/>
      <c r="D137" s="187">
        <v>37622</v>
      </c>
      <c r="E137" s="187">
        <v>46022</v>
      </c>
      <c r="F137" s="189"/>
      <c r="G137" s="189"/>
      <c r="H137" s="189" t="s">
        <v>817</v>
      </c>
    </row>
    <row r="138" spans="1:8" x14ac:dyDescent="0.2">
      <c r="A138" s="189">
        <v>38</v>
      </c>
      <c r="B138" s="189" t="s">
        <v>1073</v>
      </c>
      <c r="C138" s="189"/>
      <c r="D138" s="187">
        <v>37622</v>
      </c>
      <c r="E138" s="187">
        <v>46022</v>
      </c>
      <c r="F138" s="189"/>
      <c r="G138" s="189"/>
      <c r="H138" s="189" t="s">
        <v>817</v>
      </c>
    </row>
    <row r="139" spans="1:8" x14ac:dyDescent="0.2">
      <c r="A139" s="189">
        <v>39</v>
      </c>
      <c r="B139" s="189" t="s">
        <v>1074</v>
      </c>
      <c r="C139" s="189"/>
      <c r="D139" s="187">
        <v>37622</v>
      </c>
      <c r="E139" s="187">
        <v>46022</v>
      </c>
      <c r="F139" s="189"/>
      <c r="G139" s="189"/>
      <c r="H139" s="189" t="s">
        <v>817</v>
      </c>
    </row>
    <row r="140" spans="1:8" x14ac:dyDescent="0.2">
      <c r="A140" s="189">
        <v>40</v>
      </c>
      <c r="B140" s="189" t="s">
        <v>1075</v>
      </c>
      <c r="C140" s="189"/>
      <c r="D140" s="187">
        <v>37622</v>
      </c>
      <c r="E140" s="187">
        <v>46022</v>
      </c>
      <c r="F140" s="189"/>
      <c r="G140" s="189"/>
      <c r="H140" s="189" t="s">
        <v>817</v>
      </c>
    </row>
    <row r="141" spans="1:8" x14ac:dyDescent="0.2">
      <c r="A141" s="189">
        <v>41</v>
      </c>
      <c r="B141" s="189" t="s">
        <v>1076</v>
      </c>
      <c r="C141" s="189"/>
      <c r="D141" s="187">
        <v>37622</v>
      </c>
      <c r="E141" s="187">
        <v>46022</v>
      </c>
      <c r="F141" s="189"/>
      <c r="G141" s="189"/>
      <c r="H141" s="189" t="s">
        <v>817</v>
      </c>
    </row>
    <row r="142" spans="1:8" x14ac:dyDescent="0.2">
      <c r="A142" s="189">
        <v>42</v>
      </c>
      <c r="B142" s="189" t="s">
        <v>1077</v>
      </c>
      <c r="C142" s="189"/>
      <c r="D142" s="187">
        <v>37622</v>
      </c>
      <c r="E142" s="187">
        <v>46022</v>
      </c>
      <c r="F142" s="189"/>
      <c r="G142" s="189"/>
      <c r="H142" s="189" t="s">
        <v>817</v>
      </c>
    </row>
    <row r="143" spans="1:8" x14ac:dyDescent="0.2">
      <c r="A143" s="189">
        <v>43</v>
      </c>
      <c r="B143" s="189" t="s">
        <v>1078</v>
      </c>
      <c r="C143" s="189"/>
      <c r="D143" s="187">
        <v>37622</v>
      </c>
      <c r="E143" s="187">
        <v>46022</v>
      </c>
      <c r="F143" s="189"/>
      <c r="G143" s="189"/>
      <c r="H143" s="189" t="s">
        <v>817</v>
      </c>
    </row>
    <row r="144" spans="1:8" x14ac:dyDescent="0.2">
      <c r="A144" s="189">
        <v>44</v>
      </c>
      <c r="B144" s="189" t="s">
        <v>1079</v>
      </c>
      <c r="C144" s="189"/>
      <c r="D144" s="187">
        <v>37622</v>
      </c>
      <c r="E144" s="187">
        <v>46022</v>
      </c>
      <c r="F144" s="189"/>
      <c r="G144" s="189"/>
      <c r="H144" s="189" t="s">
        <v>817</v>
      </c>
    </row>
    <row r="145" spans="1:8" x14ac:dyDescent="0.2">
      <c r="A145" s="189">
        <v>45</v>
      </c>
      <c r="B145" s="189" t="s">
        <v>1080</v>
      </c>
      <c r="C145" s="189"/>
      <c r="D145" s="187">
        <v>37622</v>
      </c>
      <c r="E145" s="187">
        <v>46022</v>
      </c>
      <c r="F145" s="189"/>
      <c r="G145" s="189"/>
      <c r="H145" s="189" t="s">
        <v>817</v>
      </c>
    </row>
    <row r="146" spans="1:8" x14ac:dyDescent="0.2">
      <c r="A146" s="189">
        <v>46</v>
      </c>
      <c r="B146" s="189" t="s">
        <v>1081</v>
      </c>
      <c r="C146" s="189"/>
      <c r="D146" s="187">
        <v>37622</v>
      </c>
      <c r="E146" s="187">
        <v>46022</v>
      </c>
      <c r="F146" s="189"/>
      <c r="G146" s="189"/>
      <c r="H146" s="189" t="s">
        <v>817</v>
      </c>
    </row>
    <row r="147" spans="1:8" x14ac:dyDescent="0.2">
      <c r="A147" s="189">
        <v>47</v>
      </c>
      <c r="B147" s="189" t="s">
        <v>1082</v>
      </c>
      <c r="C147" s="189"/>
      <c r="D147" s="187">
        <v>37622</v>
      </c>
      <c r="E147" s="187">
        <v>46022</v>
      </c>
      <c r="F147" s="189"/>
      <c r="G147" s="189"/>
      <c r="H147" s="189" t="s">
        <v>817</v>
      </c>
    </row>
    <row r="148" spans="1:8" x14ac:dyDescent="0.2">
      <c r="A148" s="189">
        <v>48</v>
      </c>
      <c r="B148" s="189" t="s">
        <v>1083</v>
      </c>
      <c r="C148" s="189"/>
      <c r="D148" s="187">
        <v>37622</v>
      </c>
      <c r="E148" s="187">
        <v>46022</v>
      </c>
      <c r="F148" s="189"/>
      <c r="G148" s="189"/>
      <c r="H148" s="189" t="s">
        <v>817</v>
      </c>
    </row>
    <row r="149" spans="1:8" x14ac:dyDescent="0.2">
      <c r="A149" s="189">
        <v>49</v>
      </c>
      <c r="B149" s="189" t="s">
        <v>1084</v>
      </c>
      <c r="C149" s="189"/>
      <c r="D149" s="187">
        <v>37622</v>
      </c>
      <c r="E149" s="187">
        <v>46022</v>
      </c>
      <c r="F149" s="189"/>
      <c r="G149" s="189"/>
      <c r="H149" s="189" t="s">
        <v>817</v>
      </c>
    </row>
    <row r="150" spans="1:8" x14ac:dyDescent="0.2">
      <c r="A150" s="189">
        <v>50</v>
      </c>
      <c r="B150" s="189" t="s">
        <v>1085</v>
      </c>
      <c r="C150" s="189"/>
      <c r="D150" s="187">
        <v>37622</v>
      </c>
      <c r="E150" s="187">
        <v>46022</v>
      </c>
      <c r="F150" s="189"/>
      <c r="G150" s="189"/>
      <c r="H150" s="189" t="s">
        <v>817</v>
      </c>
    </row>
    <row r="151" spans="1:8" x14ac:dyDescent="0.2">
      <c r="A151" s="189">
        <v>51</v>
      </c>
      <c r="B151" s="189" t="s">
        <v>1086</v>
      </c>
      <c r="C151" s="189"/>
      <c r="D151" s="187">
        <v>37622</v>
      </c>
      <c r="E151" s="187">
        <v>46022</v>
      </c>
      <c r="F151" s="189"/>
      <c r="G151" s="189"/>
      <c r="H151" s="189" t="s">
        <v>817</v>
      </c>
    </row>
    <row r="152" spans="1:8" x14ac:dyDescent="0.2">
      <c r="A152" s="189">
        <v>52</v>
      </c>
      <c r="B152" s="189" t="s">
        <v>1087</v>
      </c>
      <c r="C152" s="189"/>
      <c r="D152" s="187">
        <v>37622</v>
      </c>
      <c r="E152" s="187">
        <v>46022</v>
      </c>
      <c r="F152" s="189"/>
      <c r="G152" s="189"/>
      <c r="H152" s="189" t="s">
        <v>817</v>
      </c>
    </row>
    <row r="153" spans="1:8" x14ac:dyDescent="0.2">
      <c r="A153" s="189">
        <v>53</v>
      </c>
      <c r="B153" s="189" t="s">
        <v>1088</v>
      </c>
      <c r="C153" s="189"/>
      <c r="D153" s="187">
        <v>37622</v>
      </c>
      <c r="E153" s="187">
        <v>46022</v>
      </c>
      <c r="F153" s="189"/>
      <c r="G153" s="189"/>
      <c r="H153" s="189" t="s">
        <v>817</v>
      </c>
    </row>
    <row r="154" spans="1:8" x14ac:dyDescent="0.2">
      <c r="A154" s="189">
        <v>54</v>
      </c>
      <c r="B154" s="189" t="s">
        <v>1089</v>
      </c>
      <c r="C154" s="189"/>
      <c r="D154" s="187">
        <v>37622</v>
      </c>
      <c r="E154" s="187">
        <v>46022</v>
      </c>
      <c r="F154" s="189"/>
      <c r="G154" s="189"/>
      <c r="H154" s="189" t="s">
        <v>817</v>
      </c>
    </row>
    <row r="155" spans="1:8" x14ac:dyDescent="0.2">
      <c r="A155" s="189">
        <v>55</v>
      </c>
      <c r="B155" s="189" t="s">
        <v>1090</v>
      </c>
      <c r="C155" s="189"/>
      <c r="D155" s="187">
        <v>37622</v>
      </c>
      <c r="E155" s="187">
        <v>46022</v>
      </c>
      <c r="F155" s="189"/>
      <c r="G155" s="189"/>
      <c r="H155" s="189" t="s">
        <v>817</v>
      </c>
    </row>
    <row r="156" spans="1:8" x14ac:dyDescent="0.2">
      <c r="A156" s="189">
        <v>56</v>
      </c>
      <c r="B156" s="189" t="s">
        <v>1091</v>
      </c>
      <c r="C156" s="189"/>
      <c r="D156" s="187">
        <v>37622</v>
      </c>
      <c r="E156" s="187">
        <v>46022</v>
      </c>
      <c r="F156" s="189"/>
      <c r="G156" s="189"/>
      <c r="H156" s="189" t="s">
        <v>817</v>
      </c>
    </row>
    <row r="157" spans="1:8" x14ac:dyDescent="0.2">
      <c r="A157" s="189">
        <v>57</v>
      </c>
      <c r="B157" s="189" t="s">
        <v>1092</v>
      </c>
      <c r="C157" s="189"/>
      <c r="D157" s="187">
        <v>37622</v>
      </c>
      <c r="E157" s="187">
        <v>46022</v>
      </c>
      <c r="F157" s="189"/>
      <c r="G157" s="189"/>
      <c r="H157" s="189" t="s">
        <v>817</v>
      </c>
    </row>
    <row r="158" spans="1:8" x14ac:dyDescent="0.2">
      <c r="A158" s="189">
        <v>58</v>
      </c>
      <c r="B158" s="189" t="s">
        <v>1093</v>
      </c>
      <c r="C158" s="189"/>
      <c r="D158" s="187">
        <v>37622</v>
      </c>
      <c r="E158" s="187">
        <v>46022</v>
      </c>
      <c r="F158" s="189"/>
      <c r="G158" s="189"/>
      <c r="H158" s="189" t="s">
        <v>817</v>
      </c>
    </row>
    <row r="159" spans="1:8" x14ac:dyDescent="0.2">
      <c r="A159" s="189">
        <v>59</v>
      </c>
      <c r="B159" s="189" t="s">
        <v>1094</v>
      </c>
      <c r="C159" s="189"/>
      <c r="D159" s="187">
        <v>37622</v>
      </c>
      <c r="E159" s="187">
        <v>46022</v>
      </c>
      <c r="F159" s="189"/>
      <c r="G159" s="189"/>
      <c r="H159" s="189" t="s">
        <v>817</v>
      </c>
    </row>
    <row r="160" spans="1:8" x14ac:dyDescent="0.2">
      <c r="A160" s="189">
        <v>60</v>
      </c>
      <c r="B160" s="189" t="s">
        <v>1095</v>
      </c>
      <c r="C160" s="189"/>
      <c r="D160" s="187">
        <v>37622</v>
      </c>
      <c r="E160" s="187">
        <v>46022</v>
      </c>
      <c r="F160" s="189"/>
      <c r="G160" s="189"/>
      <c r="H160" s="189" t="s">
        <v>817</v>
      </c>
    </row>
    <row r="161" spans="1:8" x14ac:dyDescent="0.2">
      <c r="A161" s="189">
        <v>61</v>
      </c>
      <c r="B161" s="189" t="s">
        <v>1096</v>
      </c>
      <c r="C161" s="189"/>
      <c r="D161" s="187">
        <v>37622</v>
      </c>
      <c r="E161" s="187">
        <v>46022</v>
      </c>
      <c r="F161" s="189"/>
      <c r="G161" s="189"/>
      <c r="H161" s="189" t="s">
        <v>817</v>
      </c>
    </row>
    <row r="162" spans="1:8" x14ac:dyDescent="0.2">
      <c r="A162" s="189">
        <v>62</v>
      </c>
      <c r="B162" s="189" t="s">
        <v>1097</v>
      </c>
      <c r="C162" s="189"/>
      <c r="D162" s="187">
        <v>37622</v>
      </c>
      <c r="E162" s="187">
        <v>46022</v>
      </c>
      <c r="F162" s="189"/>
      <c r="G162" s="189"/>
      <c r="H162" s="189" t="s">
        <v>817</v>
      </c>
    </row>
    <row r="163" spans="1:8" x14ac:dyDescent="0.2">
      <c r="A163" s="189">
        <v>63</v>
      </c>
      <c r="B163" s="189" t="s">
        <v>1098</v>
      </c>
      <c r="C163" s="189"/>
      <c r="D163" s="187">
        <v>37622</v>
      </c>
      <c r="E163" s="187">
        <v>46022</v>
      </c>
      <c r="F163" s="189"/>
      <c r="G163" s="189"/>
      <c r="H163" s="189" t="s">
        <v>817</v>
      </c>
    </row>
    <row r="164" spans="1:8" x14ac:dyDescent="0.2">
      <c r="A164" s="189">
        <v>64</v>
      </c>
      <c r="B164" s="189" t="s">
        <v>1099</v>
      </c>
      <c r="C164" s="189"/>
      <c r="D164" s="187">
        <v>37622</v>
      </c>
      <c r="E164" s="187">
        <v>46022</v>
      </c>
      <c r="F164" s="189"/>
      <c r="G164" s="189"/>
      <c r="H164" s="189" t="s">
        <v>817</v>
      </c>
    </row>
    <row r="165" spans="1:8" x14ac:dyDescent="0.2">
      <c r="A165" s="189">
        <v>65</v>
      </c>
      <c r="B165" s="189" t="s">
        <v>1100</v>
      </c>
      <c r="C165" s="189"/>
      <c r="D165" s="187">
        <v>37622</v>
      </c>
      <c r="E165" s="187">
        <v>46022</v>
      </c>
      <c r="F165" s="189"/>
      <c r="G165" s="189"/>
      <c r="H165" s="189" t="s">
        <v>817</v>
      </c>
    </row>
    <row r="166" spans="1:8" x14ac:dyDescent="0.2">
      <c r="A166" s="189">
        <v>66</v>
      </c>
      <c r="B166" s="189" t="s">
        <v>1101</v>
      </c>
      <c r="C166" s="189"/>
      <c r="D166" s="187">
        <v>37622</v>
      </c>
      <c r="E166" s="187">
        <v>46022</v>
      </c>
      <c r="F166" s="189"/>
      <c r="G166" s="189"/>
      <c r="H166" s="189" t="s">
        <v>817</v>
      </c>
    </row>
    <row r="167" spans="1:8" x14ac:dyDescent="0.2">
      <c r="A167" s="189">
        <v>67</v>
      </c>
      <c r="B167" s="189" t="s">
        <v>1102</v>
      </c>
      <c r="C167" s="189"/>
      <c r="D167" s="187">
        <v>37622</v>
      </c>
      <c r="E167" s="187">
        <v>46022</v>
      </c>
      <c r="F167" s="189"/>
      <c r="G167" s="189"/>
      <c r="H167" s="189" t="s">
        <v>817</v>
      </c>
    </row>
    <row r="168" spans="1:8" x14ac:dyDescent="0.2">
      <c r="A168" s="189">
        <v>68</v>
      </c>
      <c r="B168" s="189" t="s">
        <v>1103</v>
      </c>
      <c r="C168" s="189"/>
      <c r="D168" s="187">
        <v>37622</v>
      </c>
      <c r="E168" s="187">
        <v>46022</v>
      </c>
      <c r="F168" s="189"/>
      <c r="G168" s="189"/>
      <c r="H168" s="189" t="s">
        <v>817</v>
      </c>
    </row>
    <row r="169" spans="1:8" x14ac:dyDescent="0.2">
      <c r="A169" s="189">
        <v>69</v>
      </c>
      <c r="B169" s="189" t="s">
        <v>1104</v>
      </c>
      <c r="C169" s="189"/>
      <c r="D169" s="187">
        <v>37622</v>
      </c>
      <c r="E169" s="187">
        <v>46022</v>
      </c>
      <c r="F169" s="189"/>
      <c r="G169" s="189"/>
      <c r="H169" s="189" t="s">
        <v>817</v>
      </c>
    </row>
    <row r="170" spans="1:8" x14ac:dyDescent="0.2">
      <c r="A170" s="189">
        <v>70</v>
      </c>
      <c r="B170" s="189" t="s">
        <v>1105</v>
      </c>
      <c r="C170" s="189"/>
      <c r="D170" s="187">
        <v>37622</v>
      </c>
      <c r="E170" s="187">
        <v>46022</v>
      </c>
      <c r="F170" s="189"/>
      <c r="G170" s="189"/>
      <c r="H170" s="189" t="s">
        <v>817</v>
      </c>
    </row>
    <row r="171" spans="1:8" x14ac:dyDescent="0.2">
      <c r="A171" s="189">
        <v>71</v>
      </c>
      <c r="B171" s="189" t="s">
        <v>1106</v>
      </c>
      <c r="C171" s="189"/>
      <c r="D171" s="187">
        <v>37622</v>
      </c>
      <c r="E171" s="187">
        <v>46022</v>
      </c>
      <c r="F171" s="189"/>
      <c r="G171" s="189"/>
      <c r="H171" s="189" t="s">
        <v>817</v>
      </c>
    </row>
    <row r="172" spans="1:8" x14ac:dyDescent="0.2">
      <c r="A172" s="189">
        <v>72</v>
      </c>
      <c r="B172" s="189" t="s">
        <v>1107</v>
      </c>
      <c r="C172" s="189"/>
      <c r="D172" s="187">
        <v>37622</v>
      </c>
      <c r="E172" s="187">
        <v>46022</v>
      </c>
      <c r="F172" s="189"/>
      <c r="G172" s="189"/>
      <c r="H172" s="189" t="s">
        <v>817</v>
      </c>
    </row>
    <row r="173" spans="1:8" x14ac:dyDescent="0.2">
      <c r="A173" s="189">
        <v>73</v>
      </c>
      <c r="B173" s="189" t="s">
        <v>1108</v>
      </c>
      <c r="C173" s="189"/>
      <c r="D173" s="187">
        <v>37622</v>
      </c>
      <c r="E173" s="187">
        <v>46022</v>
      </c>
      <c r="F173" s="189"/>
      <c r="G173" s="189"/>
      <c r="H173" s="189" t="s">
        <v>817</v>
      </c>
    </row>
    <row r="174" spans="1:8" x14ac:dyDescent="0.2">
      <c r="A174" s="189">
        <v>74</v>
      </c>
      <c r="B174" s="189" t="s">
        <v>1109</v>
      </c>
      <c r="C174" s="189"/>
      <c r="D174" s="187">
        <v>37622</v>
      </c>
      <c r="E174" s="187">
        <v>46022</v>
      </c>
      <c r="F174" s="189"/>
      <c r="G174" s="189"/>
      <c r="H174" s="189" t="s">
        <v>817</v>
      </c>
    </row>
    <row r="175" spans="1:8" x14ac:dyDescent="0.2">
      <c r="A175" s="189">
        <v>75</v>
      </c>
      <c r="B175" s="189" t="s">
        <v>1110</v>
      </c>
      <c r="C175" s="189"/>
      <c r="D175" s="187">
        <v>37622</v>
      </c>
      <c r="E175" s="187">
        <v>46022</v>
      </c>
      <c r="F175" s="189"/>
      <c r="G175" s="189"/>
      <c r="H175" s="189" t="s">
        <v>817</v>
      </c>
    </row>
    <row r="176" spans="1:8" x14ac:dyDescent="0.2">
      <c r="A176" s="189">
        <v>76</v>
      </c>
      <c r="B176" s="189" t="s">
        <v>1111</v>
      </c>
      <c r="C176" s="189"/>
      <c r="D176" s="187">
        <v>37622</v>
      </c>
      <c r="E176" s="187">
        <v>46022</v>
      </c>
      <c r="F176" s="189"/>
      <c r="G176" s="189"/>
      <c r="H176" s="189" t="s">
        <v>817</v>
      </c>
    </row>
    <row r="177" spans="1:8" x14ac:dyDescent="0.2">
      <c r="A177" s="189">
        <v>77</v>
      </c>
      <c r="B177" s="189" t="s">
        <v>1112</v>
      </c>
      <c r="C177" s="189"/>
      <c r="D177" s="187">
        <v>37622</v>
      </c>
      <c r="E177" s="187">
        <v>46022</v>
      </c>
      <c r="F177" s="189"/>
      <c r="G177" s="189"/>
      <c r="H177" s="189" t="s">
        <v>817</v>
      </c>
    </row>
    <row r="178" spans="1:8" x14ac:dyDescent="0.2">
      <c r="A178" s="189">
        <v>78</v>
      </c>
      <c r="B178" s="189" t="s">
        <v>1113</v>
      </c>
      <c r="C178" s="189"/>
      <c r="D178" s="187">
        <v>37622</v>
      </c>
      <c r="E178" s="187">
        <v>46022</v>
      </c>
      <c r="F178" s="189"/>
      <c r="G178" s="189"/>
      <c r="H178" s="189" t="s">
        <v>817</v>
      </c>
    </row>
    <row r="179" spans="1:8" x14ac:dyDescent="0.2">
      <c r="A179" s="189">
        <v>79</v>
      </c>
      <c r="B179" s="189" t="s">
        <v>1114</v>
      </c>
      <c r="C179" s="189"/>
      <c r="D179" s="187">
        <v>37622</v>
      </c>
      <c r="E179" s="187">
        <v>46022</v>
      </c>
      <c r="F179" s="189"/>
      <c r="G179" s="189"/>
      <c r="H179" s="189" t="s">
        <v>817</v>
      </c>
    </row>
    <row r="180" spans="1:8" x14ac:dyDescent="0.2">
      <c r="A180" s="189">
        <v>80</v>
      </c>
      <c r="B180" s="189" t="s">
        <v>1115</v>
      </c>
      <c r="C180" s="189"/>
      <c r="D180" s="187">
        <v>37622</v>
      </c>
      <c r="E180" s="187">
        <v>46022</v>
      </c>
      <c r="F180" s="189"/>
      <c r="G180" s="189"/>
      <c r="H180" s="189" t="s">
        <v>817</v>
      </c>
    </row>
    <row r="181" spans="1:8" x14ac:dyDescent="0.2">
      <c r="A181" s="189">
        <v>81</v>
      </c>
      <c r="B181" s="189" t="s">
        <v>1116</v>
      </c>
      <c r="C181" s="189"/>
      <c r="D181" s="187">
        <v>37622</v>
      </c>
      <c r="E181" s="187">
        <v>46022</v>
      </c>
      <c r="F181" s="189"/>
      <c r="G181" s="189"/>
      <c r="H181" s="189" t="s">
        <v>817</v>
      </c>
    </row>
    <row r="182" spans="1:8" x14ac:dyDescent="0.2">
      <c r="A182" s="189">
        <v>82</v>
      </c>
      <c r="B182" s="189" t="s">
        <v>1117</v>
      </c>
      <c r="C182" s="189"/>
      <c r="D182" s="187">
        <v>37622</v>
      </c>
      <c r="E182" s="187">
        <v>46022</v>
      </c>
      <c r="F182" s="189"/>
      <c r="G182" s="189"/>
      <c r="H182" s="189" t="s">
        <v>817</v>
      </c>
    </row>
    <row r="183" spans="1:8" x14ac:dyDescent="0.2">
      <c r="A183" s="189">
        <v>83</v>
      </c>
      <c r="B183" s="189" t="s">
        <v>1118</v>
      </c>
      <c r="C183" s="189"/>
      <c r="D183" s="187">
        <v>37622</v>
      </c>
      <c r="E183" s="187">
        <v>46022</v>
      </c>
      <c r="F183" s="189"/>
      <c r="G183" s="189"/>
      <c r="H183" s="189" t="s">
        <v>817</v>
      </c>
    </row>
    <row r="184" spans="1:8" x14ac:dyDescent="0.2">
      <c r="A184" s="189">
        <v>84</v>
      </c>
      <c r="B184" s="189" t="s">
        <v>1119</v>
      </c>
      <c r="C184" s="189"/>
      <c r="D184" s="187">
        <v>37622</v>
      </c>
      <c r="E184" s="187">
        <v>46022</v>
      </c>
      <c r="F184" s="189"/>
      <c r="G184" s="189"/>
      <c r="H184" s="189" t="s">
        <v>817</v>
      </c>
    </row>
    <row r="185" spans="1:8" x14ac:dyDescent="0.2">
      <c r="A185" s="189">
        <v>85</v>
      </c>
      <c r="B185" s="189" t="s">
        <v>1120</v>
      </c>
      <c r="C185" s="189"/>
      <c r="D185" s="187">
        <v>37622</v>
      </c>
      <c r="E185" s="187">
        <v>46022</v>
      </c>
      <c r="F185" s="189"/>
      <c r="G185" s="189"/>
      <c r="H185" s="189" t="s">
        <v>817</v>
      </c>
    </row>
    <row r="186" spans="1:8" x14ac:dyDescent="0.2">
      <c r="A186" s="189">
        <v>86</v>
      </c>
      <c r="B186" s="189" t="s">
        <v>1121</v>
      </c>
      <c r="C186" s="189"/>
      <c r="D186" s="187">
        <v>37622</v>
      </c>
      <c r="E186" s="187">
        <v>46022</v>
      </c>
      <c r="F186" s="189"/>
      <c r="G186" s="189"/>
      <c r="H186" s="189" t="s">
        <v>817</v>
      </c>
    </row>
    <row r="187" spans="1:8" x14ac:dyDescent="0.2">
      <c r="A187" s="189">
        <v>87</v>
      </c>
      <c r="B187" s="189" t="s">
        <v>1122</v>
      </c>
      <c r="C187" s="189"/>
      <c r="D187" s="187">
        <v>37622</v>
      </c>
      <c r="E187" s="187">
        <v>46022</v>
      </c>
      <c r="F187" s="189"/>
      <c r="G187" s="189"/>
      <c r="H187" s="189" t="s">
        <v>817</v>
      </c>
    </row>
    <row r="188" spans="1:8" x14ac:dyDescent="0.2">
      <c r="A188" s="189">
        <v>88</v>
      </c>
      <c r="B188" s="189" t="s">
        <v>1123</v>
      </c>
      <c r="C188" s="189"/>
      <c r="D188" s="187">
        <v>37622</v>
      </c>
      <c r="E188" s="187">
        <v>46022</v>
      </c>
      <c r="F188" s="189"/>
      <c r="G188" s="189"/>
      <c r="H188" s="189" t="s">
        <v>817</v>
      </c>
    </row>
    <row r="189" spans="1:8" x14ac:dyDescent="0.2">
      <c r="A189" s="189">
        <v>89</v>
      </c>
      <c r="B189" s="189" t="s">
        <v>1124</v>
      </c>
      <c r="C189" s="189"/>
      <c r="D189" s="187">
        <v>37622</v>
      </c>
      <c r="E189" s="187">
        <v>46022</v>
      </c>
      <c r="F189" s="189"/>
      <c r="G189" s="189"/>
      <c r="H189" s="189" t="s">
        <v>817</v>
      </c>
    </row>
    <row r="190" spans="1:8" x14ac:dyDescent="0.2">
      <c r="A190" s="189">
        <v>90</v>
      </c>
      <c r="B190" s="189" t="s">
        <v>1125</v>
      </c>
      <c r="C190" s="189"/>
      <c r="D190" s="187">
        <v>37622</v>
      </c>
      <c r="E190" s="187">
        <v>46022</v>
      </c>
      <c r="F190" s="189"/>
      <c r="G190" s="189"/>
      <c r="H190" s="189" t="s">
        <v>817</v>
      </c>
    </row>
    <row r="191" spans="1:8" x14ac:dyDescent="0.2">
      <c r="A191" s="189">
        <v>91</v>
      </c>
      <c r="B191" s="189" t="s">
        <v>1126</v>
      </c>
      <c r="C191" s="189"/>
      <c r="D191" s="187">
        <v>37622</v>
      </c>
      <c r="E191" s="187">
        <v>46022</v>
      </c>
      <c r="F191" s="189"/>
      <c r="G191" s="189"/>
      <c r="H191" s="189" t="s">
        <v>817</v>
      </c>
    </row>
    <row r="192" spans="1:8" x14ac:dyDescent="0.2">
      <c r="A192" s="189">
        <v>92</v>
      </c>
      <c r="B192" s="189" t="s">
        <v>1127</v>
      </c>
      <c r="C192" s="189"/>
      <c r="D192" s="187">
        <v>37622</v>
      </c>
      <c r="E192" s="187">
        <v>46022</v>
      </c>
      <c r="F192" s="189"/>
      <c r="G192" s="189"/>
      <c r="H192" s="189" t="s">
        <v>817</v>
      </c>
    </row>
    <row r="193" spans="1:8" x14ac:dyDescent="0.2">
      <c r="A193" s="189">
        <v>93</v>
      </c>
      <c r="B193" s="189" t="s">
        <v>1128</v>
      </c>
      <c r="C193" s="189"/>
      <c r="D193" s="187">
        <v>37622</v>
      </c>
      <c r="E193" s="187">
        <v>46022</v>
      </c>
      <c r="F193" s="189"/>
      <c r="G193" s="189"/>
      <c r="H193" s="189" t="s">
        <v>817</v>
      </c>
    </row>
    <row r="194" spans="1:8" x14ac:dyDescent="0.2">
      <c r="A194" s="189">
        <v>94</v>
      </c>
      <c r="B194" s="189" t="s">
        <v>1129</v>
      </c>
      <c r="C194" s="189"/>
      <c r="D194" s="187">
        <v>37622</v>
      </c>
      <c r="E194" s="187">
        <v>46022</v>
      </c>
      <c r="F194" s="189"/>
      <c r="G194" s="189"/>
      <c r="H194" s="189" t="s">
        <v>817</v>
      </c>
    </row>
    <row r="195" spans="1:8" x14ac:dyDescent="0.2">
      <c r="A195" s="189">
        <v>95</v>
      </c>
      <c r="B195" s="189" t="s">
        <v>1130</v>
      </c>
      <c r="C195" s="189"/>
      <c r="D195" s="187">
        <v>37622</v>
      </c>
      <c r="E195" s="187">
        <v>46022</v>
      </c>
      <c r="F195" s="189"/>
      <c r="G195" s="189"/>
      <c r="H195" s="189" t="s">
        <v>817</v>
      </c>
    </row>
    <row r="196" spans="1:8" x14ac:dyDescent="0.2">
      <c r="A196" s="189">
        <v>96</v>
      </c>
      <c r="B196" s="189" t="s">
        <v>1131</v>
      </c>
      <c r="C196" s="189"/>
      <c r="D196" s="187">
        <v>37622</v>
      </c>
      <c r="E196" s="187">
        <v>46022</v>
      </c>
      <c r="F196" s="189"/>
      <c r="G196" s="189"/>
      <c r="H196" s="189" t="s">
        <v>817</v>
      </c>
    </row>
    <row r="197" spans="1:8" x14ac:dyDescent="0.2">
      <c r="A197" s="189">
        <v>97</v>
      </c>
      <c r="B197" s="189" t="s">
        <v>1132</v>
      </c>
      <c r="C197" s="189"/>
      <c r="D197" s="187">
        <v>37622</v>
      </c>
      <c r="E197" s="187">
        <v>46022</v>
      </c>
      <c r="F197" s="189"/>
      <c r="G197" s="189"/>
      <c r="H197" s="189" t="s">
        <v>817</v>
      </c>
    </row>
    <row r="198" spans="1:8" x14ac:dyDescent="0.2">
      <c r="A198" s="189">
        <v>98</v>
      </c>
      <c r="B198" s="189" t="s">
        <v>1133</v>
      </c>
      <c r="C198" s="189"/>
      <c r="D198" s="187">
        <v>37622</v>
      </c>
      <c r="E198" s="187">
        <v>46022</v>
      </c>
      <c r="F198" s="189"/>
      <c r="G198" s="189"/>
      <c r="H198" s="189" t="s">
        <v>817</v>
      </c>
    </row>
    <row r="199" spans="1:8" x14ac:dyDescent="0.2">
      <c r="A199" s="189">
        <v>99</v>
      </c>
      <c r="B199" s="189" t="s">
        <v>1134</v>
      </c>
      <c r="C199" s="189"/>
      <c r="D199" s="187">
        <v>37622</v>
      </c>
      <c r="E199" s="187">
        <v>46022</v>
      </c>
      <c r="F199" s="189"/>
      <c r="G199" s="189"/>
      <c r="H199" s="189" t="s">
        <v>817</v>
      </c>
    </row>
    <row r="200" spans="1:8" x14ac:dyDescent="0.2">
      <c r="A200" s="189" t="s">
        <v>1135</v>
      </c>
      <c r="B200" s="189" t="s">
        <v>1136</v>
      </c>
      <c r="C200" s="189"/>
      <c r="D200" s="187">
        <v>23012</v>
      </c>
      <c r="E200" s="187">
        <v>46022</v>
      </c>
      <c r="F200" s="189" t="s">
        <v>407</v>
      </c>
      <c r="G200" s="189" t="s">
        <v>407</v>
      </c>
      <c r="H200" s="189" t="s">
        <v>817</v>
      </c>
    </row>
    <row r="201" spans="1:8" x14ac:dyDescent="0.2">
      <c r="A201" s="189" t="s">
        <v>1137</v>
      </c>
      <c r="B201" s="189" t="s">
        <v>1138</v>
      </c>
      <c r="C201" s="189"/>
      <c r="D201" s="187">
        <v>23791</v>
      </c>
      <c r="E201" s="187">
        <v>46022</v>
      </c>
      <c r="F201" s="189" t="s">
        <v>411</v>
      </c>
      <c r="G201" s="189" t="s">
        <v>411</v>
      </c>
      <c r="H201" s="189" t="s">
        <v>817</v>
      </c>
    </row>
    <row r="202" spans="1:8" x14ac:dyDescent="0.2">
      <c r="A202" s="189" t="s">
        <v>1139</v>
      </c>
      <c r="B202" s="189" t="s">
        <v>1140</v>
      </c>
      <c r="C202" s="189"/>
      <c r="D202" s="187">
        <v>33337</v>
      </c>
      <c r="E202" s="187">
        <v>46022</v>
      </c>
      <c r="F202" s="189" t="s">
        <v>409</v>
      </c>
      <c r="G202" s="189" t="s">
        <v>409</v>
      </c>
      <c r="H202" s="189" t="s">
        <v>817</v>
      </c>
    </row>
    <row r="203" spans="1:8" x14ac:dyDescent="0.2">
      <c r="A203" s="189" t="s">
        <v>1141</v>
      </c>
      <c r="B203" s="189" t="s">
        <v>1142</v>
      </c>
      <c r="C203" s="189"/>
      <c r="D203" s="187">
        <v>23012</v>
      </c>
      <c r="E203" s="187">
        <v>46022</v>
      </c>
      <c r="F203" s="189" t="s">
        <v>1143</v>
      </c>
      <c r="G203" s="189" t="s">
        <v>1143</v>
      </c>
      <c r="H203" s="189" t="s">
        <v>817</v>
      </c>
    </row>
    <row r="204" spans="1:8" x14ac:dyDescent="0.2">
      <c r="A204" s="189" t="s">
        <v>1144</v>
      </c>
      <c r="B204" s="189" t="s">
        <v>1145</v>
      </c>
      <c r="C204" s="189">
        <v>5</v>
      </c>
      <c r="D204" s="187">
        <v>23012</v>
      </c>
      <c r="E204" s="187">
        <v>46022</v>
      </c>
      <c r="F204" s="189" t="s">
        <v>142</v>
      </c>
      <c r="G204" s="189" t="s">
        <v>142</v>
      </c>
      <c r="H204" s="189" t="s">
        <v>817</v>
      </c>
    </row>
    <row r="205" spans="1:8" x14ac:dyDescent="0.2">
      <c r="A205" s="189" t="s">
        <v>1146</v>
      </c>
      <c r="B205" s="189" t="s">
        <v>1147</v>
      </c>
      <c r="C205" s="189"/>
      <c r="D205" s="187">
        <v>23012</v>
      </c>
      <c r="E205" s="187">
        <v>33148</v>
      </c>
      <c r="F205" s="189"/>
      <c r="G205" s="189" t="s">
        <v>1148</v>
      </c>
      <c r="H205" s="189" t="s">
        <v>933</v>
      </c>
    </row>
    <row r="206" spans="1:8" x14ac:dyDescent="0.2">
      <c r="A206" s="189" t="s">
        <v>1149</v>
      </c>
      <c r="B206" s="189" t="s">
        <v>1150</v>
      </c>
      <c r="C206" s="189"/>
      <c r="D206" s="187">
        <v>23012</v>
      </c>
      <c r="E206" s="187">
        <v>46022</v>
      </c>
      <c r="F206" s="189" t="s">
        <v>281</v>
      </c>
      <c r="G206" s="189" t="s">
        <v>281</v>
      </c>
      <c r="H206" s="189" t="s">
        <v>817</v>
      </c>
    </row>
    <row r="207" spans="1:8" x14ac:dyDescent="0.2">
      <c r="A207" s="189" t="s">
        <v>1151</v>
      </c>
      <c r="B207" s="189" t="s">
        <v>1152</v>
      </c>
      <c r="C207" s="189"/>
      <c r="D207" s="187">
        <v>23012</v>
      </c>
      <c r="E207" s="187">
        <v>46022</v>
      </c>
      <c r="F207" s="189" t="s">
        <v>168</v>
      </c>
      <c r="G207" s="189" t="s">
        <v>168</v>
      </c>
      <c r="H207" s="189" t="s">
        <v>817</v>
      </c>
    </row>
    <row r="208" spans="1:8" x14ac:dyDescent="0.2">
      <c r="A208" s="189" t="s">
        <v>1153</v>
      </c>
      <c r="B208" s="189" t="s">
        <v>1153</v>
      </c>
      <c r="C208" s="189"/>
      <c r="D208" s="187">
        <v>23012</v>
      </c>
      <c r="E208" s="187">
        <v>46022</v>
      </c>
      <c r="F208" s="189"/>
      <c r="G208" s="189" t="s">
        <v>1154</v>
      </c>
      <c r="H208" s="189" t="s">
        <v>817</v>
      </c>
    </row>
    <row r="209" spans="1:8" x14ac:dyDescent="0.2">
      <c r="A209" s="189" t="s">
        <v>1155</v>
      </c>
      <c r="B209" s="189" t="s">
        <v>1156</v>
      </c>
      <c r="C209" s="189"/>
      <c r="D209" s="187">
        <v>28611</v>
      </c>
      <c r="E209" s="187">
        <v>35611</v>
      </c>
      <c r="F209" s="189"/>
      <c r="G209" s="189" t="s">
        <v>1157</v>
      </c>
      <c r="H209" s="189" t="s">
        <v>933</v>
      </c>
    </row>
    <row r="210" spans="1:8" x14ac:dyDescent="0.2">
      <c r="A210" s="189" t="s">
        <v>1158</v>
      </c>
      <c r="B210" s="189" t="s">
        <v>1159</v>
      </c>
      <c r="C210" s="189"/>
      <c r="D210" s="187">
        <v>23012</v>
      </c>
      <c r="E210" s="187">
        <v>46022</v>
      </c>
      <c r="F210" s="189" t="s">
        <v>143</v>
      </c>
      <c r="G210" s="189" t="s">
        <v>143</v>
      </c>
      <c r="H210" s="189" t="s">
        <v>817</v>
      </c>
    </row>
    <row r="211" spans="1:8" x14ac:dyDescent="0.2">
      <c r="A211" s="189" t="s">
        <v>529</v>
      </c>
      <c r="B211" s="189" t="s">
        <v>1160</v>
      </c>
      <c r="C211" s="189"/>
      <c r="D211" s="187">
        <v>23012</v>
      </c>
      <c r="E211" s="187">
        <v>46022</v>
      </c>
      <c r="F211" s="189" t="s">
        <v>410</v>
      </c>
      <c r="G211" s="189" t="s">
        <v>410</v>
      </c>
      <c r="H211" s="189" t="s">
        <v>817</v>
      </c>
    </row>
    <row r="212" spans="1:8" x14ac:dyDescent="0.2">
      <c r="A212" s="189" t="s">
        <v>1161</v>
      </c>
      <c r="B212" s="189" t="s">
        <v>1162</v>
      </c>
      <c r="C212" s="189"/>
      <c r="D212" s="187">
        <v>27067</v>
      </c>
      <c r="E212" s="187">
        <v>46022</v>
      </c>
      <c r="F212" s="189" t="s">
        <v>408</v>
      </c>
      <c r="G212" s="189" t="s">
        <v>408</v>
      </c>
      <c r="H212" s="189" t="s">
        <v>817</v>
      </c>
    </row>
    <row r="213" spans="1:8" x14ac:dyDescent="0.2">
      <c r="A213" s="189" t="s">
        <v>1163</v>
      </c>
      <c r="B213" s="189" t="s">
        <v>1164</v>
      </c>
      <c r="C213" s="189"/>
      <c r="D213" s="187">
        <v>23012</v>
      </c>
      <c r="E213" s="187">
        <v>46022</v>
      </c>
      <c r="F213" s="189" t="s">
        <v>1165</v>
      </c>
      <c r="G213" s="189" t="s">
        <v>1165</v>
      </c>
      <c r="H213" s="189" t="s">
        <v>817</v>
      </c>
    </row>
    <row r="214" spans="1:8" x14ac:dyDescent="0.2">
      <c r="A214" s="189" t="s">
        <v>1166</v>
      </c>
      <c r="B214" s="189" t="s">
        <v>1167</v>
      </c>
      <c r="C214" s="189"/>
      <c r="D214" s="187">
        <v>23012</v>
      </c>
      <c r="E214" s="187">
        <v>46022</v>
      </c>
      <c r="F214" s="189" t="s">
        <v>86</v>
      </c>
      <c r="G214" s="189" t="s">
        <v>86</v>
      </c>
      <c r="H214" s="189" t="s">
        <v>817</v>
      </c>
    </row>
    <row r="215" spans="1:8" x14ac:dyDescent="0.2">
      <c r="A215" s="189" t="s">
        <v>1168</v>
      </c>
      <c r="B215" s="189" t="s">
        <v>1169</v>
      </c>
      <c r="C215" s="189"/>
      <c r="D215" s="187">
        <v>23012</v>
      </c>
      <c r="E215" s="187">
        <v>46022</v>
      </c>
      <c r="F215" s="189" t="s">
        <v>169</v>
      </c>
      <c r="G215" s="189" t="s">
        <v>169</v>
      </c>
      <c r="H215" s="189" t="s">
        <v>817</v>
      </c>
    </row>
    <row r="216" spans="1:8" x14ac:dyDescent="0.2">
      <c r="A216" s="189" t="s">
        <v>1170</v>
      </c>
      <c r="B216" s="189" t="s">
        <v>1171</v>
      </c>
      <c r="C216" s="189"/>
      <c r="D216" s="187">
        <v>23012</v>
      </c>
      <c r="E216" s="187">
        <v>46022</v>
      </c>
      <c r="F216" s="189" t="s">
        <v>412</v>
      </c>
      <c r="G216" s="189" t="s">
        <v>412</v>
      </c>
      <c r="H216" s="189" t="s">
        <v>817</v>
      </c>
    </row>
    <row r="217" spans="1:8" x14ac:dyDescent="0.2">
      <c r="A217" s="189" t="s">
        <v>1172</v>
      </c>
      <c r="B217" s="189" t="s">
        <v>1173</v>
      </c>
      <c r="C217" s="189"/>
      <c r="D217" s="187">
        <v>27282</v>
      </c>
      <c r="E217" s="187">
        <v>46022</v>
      </c>
      <c r="F217" s="189" t="s">
        <v>414</v>
      </c>
      <c r="G217" s="189" t="s">
        <v>414</v>
      </c>
      <c r="H217" s="189" t="s">
        <v>817</v>
      </c>
    </row>
    <row r="218" spans="1:8" x14ac:dyDescent="0.2">
      <c r="A218" s="189" t="s">
        <v>1174</v>
      </c>
      <c r="B218" s="189" t="s">
        <v>1175</v>
      </c>
      <c r="C218" s="189"/>
      <c r="D218" s="187">
        <v>24108</v>
      </c>
      <c r="E218" s="187">
        <v>46022</v>
      </c>
      <c r="F218" s="189" t="s">
        <v>415</v>
      </c>
      <c r="G218" s="189" t="s">
        <v>415</v>
      </c>
      <c r="H218" s="189" t="s">
        <v>817</v>
      </c>
    </row>
    <row r="219" spans="1:8" x14ac:dyDescent="0.2">
      <c r="A219" s="189" t="s">
        <v>1176</v>
      </c>
      <c r="B219" s="189" t="s">
        <v>1177</v>
      </c>
      <c r="C219" s="189"/>
      <c r="D219" s="187">
        <v>23012</v>
      </c>
      <c r="E219" s="187">
        <v>46022</v>
      </c>
      <c r="F219" s="189" t="s">
        <v>416</v>
      </c>
      <c r="G219" s="189" t="s">
        <v>416</v>
      </c>
      <c r="H219" s="189" t="s">
        <v>817</v>
      </c>
    </row>
    <row r="220" spans="1:8" x14ac:dyDescent="0.2">
      <c r="A220" s="189" t="s">
        <v>1178</v>
      </c>
      <c r="B220" s="189" t="s">
        <v>1179</v>
      </c>
      <c r="C220" s="189"/>
      <c r="D220" s="187">
        <v>23012</v>
      </c>
      <c r="E220" s="187">
        <v>46022</v>
      </c>
      <c r="F220" s="189" t="s">
        <v>87</v>
      </c>
      <c r="G220" s="189" t="s">
        <v>87</v>
      </c>
      <c r="H220" s="189" t="s">
        <v>817</v>
      </c>
    </row>
    <row r="221" spans="1:8" x14ac:dyDescent="0.2">
      <c r="A221" s="189" t="s">
        <v>1180</v>
      </c>
      <c r="B221" s="189" t="s">
        <v>1181</v>
      </c>
      <c r="C221" s="189"/>
      <c r="D221" s="187">
        <v>23012</v>
      </c>
      <c r="E221" s="187">
        <v>46022</v>
      </c>
      <c r="F221" s="189" t="s">
        <v>170</v>
      </c>
      <c r="G221" s="189" t="s">
        <v>170</v>
      </c>
      <c r="H221" s="189" t="s">
        <v>817</v>
      </c>
    </row>
    <row r="222" spans="1:8" x14ac:dyDescent="0.2">
      <c r="A222" s="189" t="s">
        <v>1182</v>
      </c>
      <c r="B222" s="189" t="s">
        <v>1183</v>
      </c>
      <c r="C222" s="189"/>
      <c r="D222" s="187">
        <v>23012</v>
      </c>
      <c r="E222" s="187">
        <v>46022</v>
      </c>
      <c r="F222" s="189" t="s">
        <v>187</v>
      </c>
      <c r="G222" s="189" t="s">
        <v>187</v>
      </c>
      <c r="H222" s="189" t="s">
        <v>817</v>
      </c>
    </row>
    <row r="223" spans="1:8" x14ac:dyDescent="0.2">
      <c r="A223" s="189" t="s">
        <v>1184</v>
      </c>
      <c r="B223" s="189" t="s">
        <v>1185</v>
      </c>
      <c r="C223" s="189"/>
      <c r="D223" s="187">
        <v>23012</v>
      </c>
      <c r="E223" s="187">
        <v>46022</v>
      </c>
      <c r="F223" s="189" t="s">
        <v>144</v>
      </c>
      <c r="G223" s="189" t="s">
        <v>144</v>
      </c>
      <c r="H223" s="189" t="s">
        <v>817</v>
      </c>
    </row>
    <row r="224" spans="1:8" x14ac:dyDescent="0.2">
      <c r="A224" s="189" t="s">
        <v>1186</v>
      </c>
      <c r="B224" s="189" t="s">
        <v>1187</v>
      </c>
      <c r="C224" s="189"/>
      <c r="D224" s="187">
        <v>23012</v>
      </c>
      <c r="E224" s="187">
        <v>46022</v>
      </c>
      <c r="F224" s="189" t="s">
        <v>69</v>
      </c>
      <c r="G224" s="189" t="s">
        <v>69</v>
      </c>
      <c r="H224" s="189" t="s">
        <v>817</v>
      </c>
    </row>
    <row r="225" spans="1:8" x14ac:dyDescent="0.2">
      <c r="A225" s="189" t="s">
        <v>1188</v>
      </c>
      <c r="B225" s="189" t="s">
        <v>1189</v>
      </c>
      <c r="C225" s="189"/>
      <c r="D225" s="187">
        <v>23012</v>
      </c>
      <c r="E225" s="187">
        <v>46022</v>
      </c>
      <c r="F225" s="189" t="s">
        <v>70</v>
      </c>
      <c r="G225" s="189" t="s">
        <v>70</v>
      </c>
      <c r="H225" s="189" t="s">
        <v>817</v>
      </c>
    </row>
    <row r="226" spans="1:8" x14ac:dyDescent="0.2">
      <c r="A226" s="189" t="s">
        <v>1190</v>
      </c>
      <c r="B226" s="189" t="s">
        <v>1191</v>
      </c>
      <c r="C226" s="189"/>
      <c r="D226" s="187">
        <v>23012</v>
      </c>
      <c r="E226" s="187">
        <v>46022</v>
      </c>
      <c r="F226" s="189"/>
      <c r="G226" s="189" t="s">
        <v>1192</v>
      </c>
      <c r="H226" s="189" t="s">
        <v>817</v>
      </c>
    </row>
    <row r="227" spans="1:8" x14ac:dyDescent="0.2">
      <c r="A227" s="189" t="s">
        <v>1193</v>
      </c>
      <c r="B227" s="189" t="s">
        <v>1193</v>
      </c>
      <c r="C227" s="189"/>
      <c r="D227" s="187">
        <v>23012</v>
      </c>
      <c r="E227" s="187">
        <v>46022</v>
      </c>
      <c r="F227" s="189" t="s">
        <v>282</v>
      </c>
      <c r="G227" s="189" t="s">
        <v>282</v>
      </c>
      <c r="H227" s="189" t="s">
        <v>817</v>
      </c>
    </row>
    <row r="228" spans="1:8" x14ac:dyDescent="0.2">
      <c r="A228" s="189" t="s">
        <v>1194</v>
      </c>
      <c r="B228" s="189" t="s">
        <v>1194</v>
      </c>
      <c r="C228" s="189"/>
      <c r="D228" s="187">
        <v>23012</v>
      </c>
      <c r="E228" s="187">
        <v>46022</v>
      </c>
      <c r="F228" s="189" t="s">
        <v>283</v>
      </c>
      <c r="G228" s="189" t="s">
        <v>283</v>
      </c>
      <c r="H228" s="189" t="s">
        <v>817</v>
      </c>
    </row>
    <row r="229" spans="1:8" x14ac:dyDescent="0.2">
      <c r="A229" s="189" t="s">
        <v>1195</v>
      </c>
      <c r="B229" s="189" t="s">
        <v>1196</v>
      </c>
      <c r="C229" s="189"/>
      <c r="D229" s="187">
        <v>23012</v>
      </c>
      <c r="E229" s="187">
        <v>46022</v>
      </c>
      <c r="F229" s="189" t="s">
        <v>145</v>
      </c>
      <c r="G229" s="189" t="s">
        <v>145</v>
      </c>
      <c r="H229" s="189" t="s">
        <v>817</v>
      </c>
    </row>
    <row r="230" spans="1:8" x14ac:dyDescent="0.2">
      <c r="A230" s="189" t="s">
        <v>1197</v>
      </c>
      <c r="B230" s="189" t="s">
        <v>1198</v>
      </c>
      <c r="C230" s="189"/>
      <c r="D230" s="187">
        <v>23012</v>
      </c>
      <c r="E230" s="187">
        <v>46022</v>
      </c>
      <c r="F230" s="189" t="s">
        <v>171</v>
      </c>
      <c r="G230" s="189" t="s">
        <v>171</v>
      </c>
      <c r="H230" s="189" t="s">
        <v>817</v>
      </c>
    </row>
    <row r="231" spans="1:8" x14ac:dyDescent="0.2">
      <c r="A231" s="189" t="s">
        <v>1199</v>
      </c>
      <c r="B231" s="189" t="s">
        <v>1200</v>
      </c>
      <c r="C231" s="189"/>
      <c r="D231" s="187">
        <v>23012</v>
      </c>
      <c r="E231" s="187">
        <v>46022</v>
      </c>
      <c r="F231" s="189" t="s">
        <v>284</v>
      </c>
      <c r="G231" s="189" t="s">
        <v>284</v>
      </c>
      <c r="H231" s="189" t="s">
        <v>817</v>
      </c>
    </row>
    <row r="232" spans="1:8" x14ac:dyDescent="0.2">
      <c r="A232" s="189" t="s">
        <v>1201</v>
      </c>
      <c r="B232" s="189" t="s">
        <v>1202</v>
      </c>
      <c r="C232" s="189"/>
      <c r="D232" s="187">
        <v>23012</v>
      </c>
      <c r="E232" s="187">
        <v>46022</v>
      </c>
      <c r="F232" s="189" t="s">
        <v>146</v>
      </c>
      <c r="G232" s="189" t="s">
        <v>146</v>
      </c>
      <c r="H232" s="189" t="s">
        <v>817</v>
      </c>
    </row>
    <row r="233" spans="1:8" x14ac:dyDescent="0.2">
      <c r="A233" s="189" t="s">
        <v>1203</v>
      </c>
      <c r="B233" s="189" t="s">
        <v>1204</v>
      </c>
      <c r="C233" s="189"/>
      <c r="D233" s="187">
        <v>23012</v>
      </c>
      <c r="E233" s="187">
        <v>46022</v>
      </c>
      <c r="F233" s="189" t="s">
        <v>285</v>
      </c>
      <c r="G233" s="189" t="s">
        <v>285</v>
      </c>
      <c r="H233" s="189" t="s">
        <v>817</v>
      </c>
    </row>
    <row r="234" spans="1:8" x14ac:dyDescent="0.2">
      <c r="A234" s="189" t="s">
        <v>1205</v>
      </c>
      <c r="B234" s="189" t="s">
        <v>1206</v>
      </c>
      <c r="C234" s="189"/>
      <c r="D234" s="187">
        <v>23012</v>
      </c>
      <c r="E234" s="187">
        <v>46022</v>
      </c>
      <c r="F234" s="189" t="s">
        <v>88</v>
      </c>
      <c r="G234" s="189" t="s">
        <v>88</v>
      </c>
      <c r="H234" s="189" t="s">
        <v>817</v>
      </c>
    </row>
    <row r="235" spans="1:8" x14ac:dyDescent="0.2">
      <c r="A235" s="189" t="s">
        <v>1207</v>
      </c>
      <c r="B235" s="189" t="s">
        <v>1208</v>
      </c>
      <c r="C235" s="189">
        <v>3</v>
      </c>
      <c r="D235" s="187">
        <v>23012</v>
      </c>
      <c r="E235" s="187">
        <v>46022</v>
      </c>
      <c r="F235" s="189" t="s">
        <v>159</v>
      </c>
      <c r="G235" s="189" t="s">
        <v>159</v>
      </c>
      <c r="H235" s="189" t="s">
        <v>817</v>
      </c>
    </row>
    <row r="236" spans="1:8" x14ac:dyDescent="0.2">
      <c r="A236" s="189" t="s">
        <v>1209</v>
      </c>
      <c r="B236" s="189" t="s">
        <v>1210</v>
      </c>
      <c r="C236" s="189"/>
      <c r="D236" s="187">
        <v>23012</v>
      </c>
      <c r="E236" s="187">
        <v>46022</v>
      </c>
      <c r="F236" s="189" t="s">
        <v>172</v>
      </c>
      <c r="G236" s="189" t="s">
        <v>172</v>
      </c>
      <c r="H236" s="189" t="s">
        <v>817</v>
      </c>
    </row>
    <row r="237" spans="1:8" x14ac:dyDescent="0.2">
      <c r="A237" s="189" t="s">
        <v>1211</v>
      </c>
      <c r="B237" s="189" t="s">
        <v>1212</v>
      </c>
      <c r="C237" s="189"/>
      <c r="D237" s="187">
        <v>23012</v>
      </c>
      <c r="E237" s="187">
        <v>46022</v>
      </c>
      <c r="F237" s="189" t="s">
        <v>286</v>
      </c>
      <c r="G237" s="189" t="s">
        <v>286</v>
      </c>
      <c r="H237" s="189" t="s">
        <v>817</v>
      </c>
    </row>
    <row r="238" spans="1:8" x14ac:dyDescent="0.2">
      <c r="A238" s="189" t="s">
        <v>1213</v>
      </c>
      <c r="B238" s="189" t="s">
        <v>1214</v>
      </c>
      <c r="C238" s="189"/>
      <c r="D238" s="187">
        <v>33588</v>
      </c>
      <c r="E238" s="187">
        <v>46022</v>
      </c>
      <c r="F238" s="189" t="s">
        <v>271</v>
      </c>
      <c r="G238" s="189" t="s">
        <v>271</v>
      </c>
      <c r="H238" s="189" t="s">
        <v>817</v>
      </c>
    </row>
    <row r="239" spans="1:8" x14ac:dyDescent="0.2">
      <c r="A239" s="189" t="s">
        <v>1215</v>
      </c>
      <c r="B239" s="189" t="s">
        <v>1216</v>
      </c>
      <c r="C239" s="189"/>
      <c r="D239" s="187">
        <v>23012</v>
      </c>
      <c r="E239" s="187">
        <v>46022</v>
      </c>
      <c r="F239" s="189" t="s">
        <v>287</v>
      </c>
      <c r="G239" s="189" t="s">
        <v>287</v>
      </c>
      <c r="H239" s="189" t="s">
        <v>817</v>
      </c>
    </row>
    <row r="240" spans="1:8" x14ac:dyDescent="0.2">
      <c r="A240" s="189" t="s">
        <v>1217</v>
      </c>
      <c r="B240" s="189" t="s">
        <v>1218</v>
      </c>
      <c r="C240" s="189"/>
      <c r="D240" s="187">
        <v>29048</v>
      </c>
      <c r="E240" s="187">
        <v>46022</v>
      </c>
      <c r="F240" s="189" t="s">
        <v>463</v>
      </c>
      <c r="G240" s="189" t="s">
        <v>463</v>
      </c>
      <c r="H240" s="189" t="s">
        <v>817</v>
      </c>
    </row>
    <row r="241" spans="1:8" x14ac:dyDescent="0.2">
      <c r="A241" s="189" t="s">
        <v>1219</v>
      </c>
      <c r="B241" s="189" t="s">
        <v>1220</v>
      </c>
      <c r="C241" s="189"/>
      <c r="D241" s="187">
        <v>23012</v>
      </c>
      <c r="E241" s="187">
        <v>46022</v>
      </c>
      <c r="F241" s="189" t="s">
        <v>419</v>
      </c>
      <c r="G241" s="189" t="s">
        <v>419</v>
      </c>
      <c r="H241" s="189" t="s">
        <v>817</v>
      </c>
    </row>
    <row r="242" spans="1:8" x14ac:dyDescent="0.2">
      <c r="A242" s="189" t="s">
        <v>1221</v>
      </c>
      <c r="B242" s="189" t="s">
        <v>1222</v>
      </c>
      <c r="C242" s="189"/>
      <c r="D242" s="187">
        <v>23012</v>
      </c>
      <c r="E242" s="187">
        <v>46022</v>
      </c>
      <c r="F242" s="189" t="s">
        <v>272</v>
      </c>
      <c r="G242" s="189" t="s">
        <v>272</v>
      </c>
      <c r="H242" s="189" t="s">
        <v>817</v>
      </c>
    </row>
    <row r="243" spans="1:8" x14ac:dyDescent="0.2">
      <c r="A243" s="189" t="s">
        <v>1223</v>
      </c>
      <c r="B243" s="189" t="s">
        <v>1224</v>
      </c>
      <c r="C243" s="189"/>
      <c r="D243" s="187">
        <v>23012</v>
      </c>
      <c r="E243" s="187">
        <v>46022</v>
      </c>
      <c r="F243" s="189" t="s">
        <v>288</v>
      </c>
      <c r="G243" s="189" t="s">
        <v>288</v>
      </c>
      <c r="H243" s="189" t="s">
        <v>817</v>
      </c>
    </row>
    <row r="244" spans="1:8" x14ac:dyDescent="0.2">
      <c r="A244" s="189" t="s">
        <v>1225</v>
      </c>
      <c r="B244" s="189" t="s">
        <v>1226</v>
      </c>
      <c r="C244" s="189"/>
      <c r="D244" s="187">
        <v>33482</v>
      </c>
      <c r="E244" s="187">
        <v>46022</v>
      </c>
      <c r="F244" s="189" t="s">
        <v>417</v>
      </c>
      <c r="G244" s="189" t="s">
        <v>417</v>
      </c>
      <c r="H244" s="189" t="s">
        <v>817</v>
      </c>
    </row>
    <row r="245" spans="1:8" x14ac:dyDescent="0.2">
      <c r="A245" s="189" t="s">
        <v>1227</v>
      </c>
      <c r="B245" s="189" t="s">
        <v>1228</v>
      </c>
      <c r="C245" s="189"/>
      <c r="D245" s="187">
        <v>23012</v>
      </c>
      <c r="E245" s="187">
        <v>46022</v>
      </c>
      <c r="F245" s="189" t="s">
        <v>420</v>
      </c>
      <c r="G245" s="189" t="s">
        <v>420</v>
      </c>
      <c r="H245" s="189" t="s">
        <v>817</v>
      </c>
    </row>
    <row r="246" spans="1:8" x14ac:dyDescent="0.2">
      <c r="A246" s="189" t="s">
        <v>1229</v>
      </c>
      <c r="B246" s="189" t="s">
        <v>1230</v>
      </c>
      <c r="C246" s="189"/>
      <c r="D246" s="187">
        <v>33482</v>
      </c>
      <c r="E246" s="187">
        <v>46022</v>
      </c>
      <c r="F246" s="189" t="s">
        <v>188</v>
      </c>
      <c r="G246" s="189" t="s">
        <v>188</v>
      </c>
      <c r="H246" s="189" t="s">
        <v>817</v>
      </c>
    </row>
    <row r="247" spans="1:8" x14ac:dyDescent="0.2">
      <c r="A247" s="189" t="s">
        <v>1231</v>
      </c>
      <c r="B247" s="189" t="s">
        <v>1232</v>
      </c>
      <c r="C247" s="189"/>
      <c r="D247" s="187">
        <v>37622</v>
      </c>
      <c r="E247" s="187">
        <v>46022</v>
      </c>
      <c r="F247" s="189"/>
      <c r="G247" s="189"/>
      <c r="H247" s="189" t="s">
        <v>817</v>
      </c>
    </row>
    <row r="248" spans="1:8" x14ac:dyDescent="0.2">
      <c r="A248" s="189" t="s">
        <v>1233</v>
      </c>
      <c r="B248" s="189" t="s">
        <v>1234</v>
      </c>
      <c r="C248" s="189"/>
      <c r="D248" s="187">
        <v>37622</v>
      </c>
      <c r="E248" s="187">
        <v>46022</v>
      </c>
      <c r="F248" s="189"/>
      <c r="G248" s="189"/>
      <c r="H248" s="189" t="s">
        <v>817</v>
      </c>
    </row>
    <row r="249" spans="1:8" x14ac:dyDescent="0.2">
      <c r="A249" s="189" t="s">
        <v>1235</v>
      </c>
      <c r="B249" s="189" t="s">
        <v>1236</v>
      </c>
      <c r="C249" s="189"/>
      <c r="D249" s="187">
        <v>37622</v>
      </c>
      <c r="E249" s="187">
        <v>46022</v>
      </c>
      <c r="F249" s="189"/>
      <c r="G249" s="189"/>
      <c r="H249" s="189" t="s">
        <v>817</v>
      </c>
    </row>
    <row r="250" spans="1:8" x14ac:dyDescent="0.2">
      <c r="A250" s="189" t="s">
        <v>1237</v>
      </c>
      <c r="B250" s="189" t="s">
        <v>1238</v>
      </c>
      <c r="C250" s="189"/>
      <c r="D250" s="187">
        <v>37622</v>
      </c>
      <c r="E250" s="187">
        <v>46022</v>
      </c>
      <c r="F250" s="189"/>
      <c r="G250" s="189"/>
      <c r="H250" s="189" t="s">
        <v>817</v>
      </c>
    </row>
    <row r="251" spans="1:8" x14ac:dyDescent="0.2">
      <c r="A251" s="189" t="s">
        <v>1239</v>
      </c>
      <c r="B251" s="189" t="s">
        <v>1240</v>
      </c>
      <c r="C251" s="189"/>
      <c r="D251" s="187">
        <v>37622</v>
      </c>
      <c r="E251" s="187">
        <v>46022</v>
      </c>
      <c r="F251" s="189"/>
      <c r="G251" s="189"/>
      <c r="H251" s="189" t="s">
        <v>817</v>
      </c>
    </row>
    <row r="252" spans="1:8" x14ac:dyDescent="0.2">
      <c r="A252" s="189" t="s">
        <v>1241</v>
      </c>
      <c r="B252" s="189" t="s">
        <v>1242</v>
      </c>
      <c r="C252" s="189"/>
      <c r="D252" s="187">
        <v>37622</v>
      </c>
      <c r="E252" s="187">
        <v>46022</v>
      </c>
      <c r="F252" s="189"/>
      <c r="G252" s="189"/>
      <c r="H252" s="189" t="s">
        <v>817</v>
      </c>
    </row>
    <row r="253" spans="1:8" x14ac:dyDescent="0.2">
      <c r="A253" s="189" t="s">
        <v>1243</v>
      </c>
      <c r="B253" s="189" t="s">
        <v>1244</v>
      </c>
      <c r="C253" s="189"/>
      <c r="D253" s="187">
        <v>23012</v>
      </c>
      <c r="E253" s="187">
        <v>46022</v>
      </c>
      <c r="F253" s="189" t="s">
        <v>173</v>
      </c>
      <c r="G253" s="189" t="s">
        <v>173</v>
      </c>
      <c r="H253" s="189" t="s">
        <v>817</v>
      </c>
    </row>
    <row r="254" spans="1:8" x14ac:dyDescent="0.2">
      <c r="A254" s="189" t="s">
        <v>1245</v>
      </c>
      <c r="B254" s="189" t="s">
        <v>1246</v>
      </c>
      <c r="C254" s="189"/>
      <c r="D254" s="187">
        <v>24384</v>
      </c>
      <c r="E254" s="187">
        <v>46022</v>
      </c>
      <c r="F254" s="189" t="s">
        <v>422</v>
      </c>
      <c r="G254" s="189" t="s">
        <v>422</v>
      </c>
      <c r="H254" s="189" t="s">
        <v>817</v>
      </c>
    </row>
    <row r="255" spans="1:8" x14ac:dyDescent="0.2">
      <c r="A255" s="189" t="s">
        <v>1247</v>
      </c>
      <c r="B255" s="189" t="s">
        <v>1248</v>
      </c>
      <c r="C255" s="189"/>
      <c r="D255" s="187">
        <v>23012</v>
      </c>
      <c r="E255" s="187">
        <v>46022</v>
      </c>
      <c r="F255" s="189" t="s">
        <v>289</v>
      </c>
      <c r="G255" s="189" t="s">
        <v>289</v>
      </c>
      <c r="H255" s="189" t="s">
        <v>817</v>
      </c>
    </row>
    <row r="256" spans="1:8" x14ac:dyDescent="0.2">
      <c r="A256" s="189" t="s">
        <v>1249</v>
      </c>
      <c r="B256" s="189" t="s">
        <v>1250</v>
      </c>
      <c r="C256" s="189"/>
      <c r="D256" s="187">
        <v>23012</v>
      </c>
      <c r="E256" s="187">
        <v>46022</v>
      </c>
      <c r="F256" s="189" t="s">
        <v>290</v>
      </c>
      <c r="G256" s="189" t="s">
        <v>290</v>
      </c>
      <c r="H256" s="189" t="s">
        <v>817</v>
      </c>
    </row>
    <row r="257" spans="1:8" x14ac:dyDescent="0.2">
      <c r="A257" s="189" t="s">
        <v>1251</v>
      </c>
      <c r="B257" s="189" t="s">
        <v>1252</v>
      </c>
      <c r="C257" s="189"/>
      <c r="D257" s="187">
        <v>23012</v>
      </c>
      <c r="E257" s="187">
        <v>46022</v>
      </c>
      <c r="F257" s="189" t="s">
        <v>147</v>
      </c>
      <c r="G257" s="189" t="s">
        <v>147</v>
      </c>
      <c r="H257" s="189" t="s">
        <v>817</v>
      </c>
    </row>
    <row r="258" spans="1:8" x14ac:dyDescent="0.2">
      <c r="A258" s="189" t="s">
        <v>1253</v>
      </c>
      <c r="B258" s="189" t="s">
        <v>1254</v>
      </c>
      <c r="C258" s="189"/>
      <c r="D258" s="187">
        <v>33487</v>
      </c>
      <c r="E258" s="187">
        <v>46022</v>
      </c>
      <c r="F258" s="189" t="s">
        <v>189</v>
      </c>
      <c r="G258" s="189" t="s">
        <v>189</v>
      </c>
      <c r="H258" s="189" t="s">
        <v>817</v>
      </c>
    </row>
    <row r="259" spans="1:8" x14ac:dyDescent="0.2">
      <c r="A259" s="189" t="s">
        <v>1255</v>
      </c>
      <c r="B259" s="189" t="s">
        <v>1256</v>
      </c>
      <c r="C259" s="189"/>
      <c r="D259" s="187">
        <v>23012</v>
      </c>
      <c r="E259" s="187">
        <v>46022</v>
      </c>
      <c r="F259" s="189" t="s">
        <v>148</v>
      </c>
      <c r="G259" s="189" t="s">
        <v>148</v>
      </c>
      <c r="H259" s="189" t="s">
        <v>817</v>
      </c>
    </row>
    <row r="260" spans="1:8" x14ac:dyDescent="0.2">
      <c r="A260" s="189" t="s">
        <v>1257</v>
      </c>
      <c r="B260" s="189" t="s">
        <v>1258</v>
      </c>
      <c r="C260" s="189"/>
      <c r="D260" s="187">
        <v>23012</v>
      </c>
      <c r="E260" s="187">
        <v>46022</v>
      </c>
      <c r="F260" s="189" t="s">
        <v>174</v>
      </c>
      <c r="G260" s="189" t="s">
        <v>174</v>
      </c>
      <c r="H260" s="189" t="s">
        <v>817</v>
      </c>
    </row>
    <row r="261" spans="1:8" x14ac:dyDescent="0.2">
      <c r="A261" s="189" t="s">
        <v>1259</v>
      </c>
      <c r="B261" s="189" t="s">
        <v>1260</v>
      </c>
      <c r="C261" s="189"/>
      <c r="D261" s="187">
        <v>33499</v>
      </c>
      <c r="E261" s="187">
        <v>46022</v>
      </c>
      <c r="F261" s="189" t="s">
        <v>427</v>
      </c>
      <c r="G261" s="189" t="s">
        <v>427</v>
      </c>
      <c r="H261" s="189" t="s">
        <v>817</v>
      </c>
    </row>
    <row r="262" spans="1:8" x14ac:dyDescent="0.2">
      <c r="A262" s="189" t="s">
        <v>1261</v>
      </c>
      <c r="B262" s="189" t="s">
        <v>1262</v>
      </c>
      <c r="C262" s="189"/>
      <c r="D262" s="187">
        <v>23012</v>
      </c>
      <c r="E262" s="187">
        <v>46022</v>
      </c>
      <c r="F262" s="189" t="s">
        <v>425</v>
      </c>
      <c r="G262" s="189" t="s">
        <v>425</v>
      </c>
      <c r="H262" s="189" t="s">
        <v>817</v>
      </c>
    </row>
    <row r="263" spans="1:8" x14ac:dyDescent="0.2">
      <c r="A263" s="189" t="s">
        <v>1263</v>
      </c>
      <c r="B263" s="189" t="s">
        <v>1264</v>
      </c>
      <c r="C263" s="189"/>
      <c r="D263" s="187">
        <v>23564</v>
      </c>
      <c r="E263" s="187">
        <v>46022</v>
      </c>
      <c r="F263" s="189" t="s">
        <v>291</v>
      </c>
      <c r="G263" s="189" t="s">
        <v>291</v>
      </c>
      <c r="H263" s="189" t="s">
        <v>817</v>
      </c>
    </row>
    <row r="264" spans="1:8" x14ac:dyDescent="0.2">
      <c r="A264" s="189" t="s">
        <v>1265</v>
      </c>
      <c r="B264" s="189" t="s">
        <v>1266</v>
      </c>
      <c r="C264" s="189"/>
      <c r="D264" s="187">
        <v>23012</v>
      </c>
      <c r="E264" s="187">
        <v>46022</v>
      </c>
      <c r="F264" s="189" t="s">
        <v>273</v>
      </c>
      <c r="G264" s="189" t="s">
        <v>273</v>
      </c>
      <c r="H264" s="189" t="s">
        <v>817</v>
      </c>
    </row>
    <row r="265" spans="1:8" x14ac:dyDescent="0.2">
      <c r="A265" s="189" t="s">
        <v>1267</v>
      </c>
      <c r="B265" s="189" t="s">
        <v>1268</v>
      </c>
      <c r="C265" s="189"/>
      <c r="D265" s="187">
        <v>23949</v>
      </c>
      <c r="E265" s="187">
        <v>46022</v>
      </c>
      <c r="F265" s="189" t="s">
        <v>431</v>
      </c>
      <c r="G265" s="189" t="s">
        <v>431</v>
      </c>
      <c r="H265" s="189" t="s">
        <v>817</v>
      </c>
    </row>
    <row r="266" spans="1:8" x14ac:dyDescent="0.2">
      <c r="A266" s="189" t="s">
        <v>1269</v>
      </c>
      <c r="B266" s="189" t="s">
        <v>1269</v>
      </c>
      <c r="C266" s="189"/>
      <c r="D266" s="187">
        <v>23012</v>
      </c>
      <c r="E266" s="187">
        <v>46022</v>
      </c>
      <c r="F266" s="189" t="s">
        <v>292</v>
      </c>
      <c r="G266" s="189" t="s">
        <v>292</v>
      </c>
      <c r="H266" s="189" t="s">
        <v>817</v>
      </c>
    </row>
    <row r="267" spans="1:8" x14ac:dyDescent="0.2">
      <c r="A267" s="189" t="s">
        <v>1270</v>
      </c>
      <c r="B267" s="189" t="s">
        <v>1271</v>
      </c>
      <c r="C267" s="189"/>
      <c r="D267" s="187">
        <v>23641</v>
      </c>
      <c r="E267" s="187">
        <v>46022</v>
      </c>
      <c r="F267" s="189" t="s">
        <v>190</v>
      </c>
      <c r="G267" s="189" t="s">
        <v>190</v>
      </c>
      <c r="H267" s="189" t="s">
        <v>817</v>
      </c>
    </row>
    <row r="268" spans="1:8" x14ac:dyDescent="0.2">
      <c r="A268" s="189" t="s">
        <v>527</v>
      </c>
      <c r="B268" s="189" t="s">
        <v>1272</v>
      </c>
      <c r="C268" s="189"/>
      <c r="D268" s="187">
        <v>23012</v>
      </c>
      <c r="E268" s="187">
        <v>46022</v>
      </c>
      <c r="F268" s="189" t="s">
        <v>426</v>
      </c>
      <c r="G268" s="189" t="s">
        <v>426</v>
      </c>
      <c r="H268" s="189" t="s">
        <v>817</v>
      </c>
    </row>
    <row r="269" spans="1:8" x14ac:dyDescent="0.2">
      <c r="A269" s="189" t="s">
        <v>1273</v>
      </c>
      <c r="B269" s="189" t="s">
        <v>1274</v>
      </c>
      <c r="C269" s="189"/>
      <c r="D269" s="187">
        <v>23012</v>
      </c>
      <c r="E269" s="187">
        <v>46022</v>
      </c>
      <c r="F269" s="189" t="s">
        <v>1275</v>
      </c>
      <c r="G269" s="189" t="s">
        <v>1275</v>
      </c>
      <c r="H269" s="189" t="s">
        <v>817</v>
      </c>
    </row>
    <row r="270" spans="1:8" x14ac:dyDescent="0.2">
      <c r="A270" s="189" t="s">
        <v>1276</v>
      </c>
      <c r="B270" s="189" t="s">
        <v>1277</v>
      </c>
      <c r="C270" s="189"/>
      <c r="D270" s="187">
        <v>23012</v>
      </c>
      <c r="E270" s="187">
        <v>46022</v>
      </c>
      <c r="F270" s="189" t="s">
        <v>430</v>
      </c>
      <c r="G270" s="189" t="s">
        <v>430</v>
      </c>
      <c r="H270" s="189" t="s">
        <v>817</v>
      </c>
    </row>
    <row r="271" spans="1:8" x14ac:dyDescent="0.2">
      <c r="A271" s="189" t="s">
        <v>1278</v>
      </c>
      <c r="B271" s="189" t="s">
        <v>1279</v>
      </c>
      <c r="C271" s="189"/>
      <c r="D271" s="187">
        <v>24909</v>
      </c>
      <c r="E271" s="187">
        <v>46022</v>
      </c>
      <c r="F271" s="189" t="s">
        <v>175</v>
      </c>
      <c r="G271" s="189" t="s">
        <v>175</v>
      </c>
      <c r="H271" s="189" t="s">
        <v>817</v>
      </c>
    </row>
    <row r="272" spans="1:8" x14ac:dyDescent="0.2">
      <c r="A272" s="189" t="s">
        <v>1280</v>
      </c>
      <c r="B272" s="189" t="s">
        <v>1281</v>
      </c>
      <c r="C272" s="189"/>
      <c r="D272" s="187">
        <v>23012</v>
      </c>
      <c r="E272" s="187">
        <v>46022</v>
      </c>
      <c r="F272" s="189" t="s">
        <v>1282</v>
      </c>
      <c r="G272" s="189" t="s">
        <v>1282</v>
      </c>
      <c r="H272" s="189" t="s">
        <v>817</v>
      </c>
    </row>
    <row r="273" spans="1:8" x14ac:dyDescent="0.2">
      <c r="A273" s="189" t="s">
        <v>1283</v>
      </c>
      <c r="B273" s="189" t="s">
        <v>1284</v>
      </c>
      <c r="C273" s="189"/>
      <c r="D273" s="187">
        <v>23012</v>
      </c>
      <c r="E273" s="187">
        <v>46022</v>
      </c>
      <c r="F273" s="189" t="s">
        <v>89</v>
      </c>
      <c r="G273" s="189" t="s">
        <v>89</v>
      </c>
      <c r="H273" s="189" t="s">
        <v>817</v>
      </c>
    </row>
    <row r="274" spans="1:8" x14ac:dyDescent="0.2">
      <c r="A274" s="189" t="s">
        <v>1285</v>
      </c>
      <c r="B274" s="189" t="s">
        <v>1286</v>
      </c>
      <c r="C274" s="189"/>
      <c r="D274" s="187">
        <v>23012</v>
      </c>
      <c r="E274" s="187">
        <v>46022</v>
      </c>
      <c r="F274" s="189" t="s">
        <v>406</v>
      </c>
      <c r="G274" s="189" t="s">
        <v>406</v>
      </c>
      <c r="H274" s="189" t="s">
        <v>817</v>
      </c>
    </row>
    <row r="275" spans="1:8" x14ac:dyDescent="0.2">
      <c r="A275" s="189" t="s">
        <v>1287</v>
      </c>
      <c r="B275" s="189" t="s">
        <v>1288</v>
      </c>
      <c r="C275" s="189"/>
      <c r="D275" s="187">
        <v>33573</v>
      </c>
      <c r="E275" s="187">
        <v>46022</v>
      </c>
      <c r="F275" s="189" t="s">
        <v>423</v>
      </c>
      <c r="G275" s="189" t="s">
        <v>423</v>
      </c>
      <c r="H275" s="189" t="s">
        <v>817</v>
      </c>
    </row>
    <row r="276" spans="1:8" x14ac:dyDescent="0.2">
      <c r="A276" s="189" t="s">
        <v>1289</v>
      </c>
      <c r="B276" s="189" t="s">
        <v>1290</v>
      </c>
      <c r="C276" s="189"/>
      <c r="D276" s="187">
        <v>23012</v>
      </c>
      <c r="E276" s="187">
        <v>46022</v>
      </c>
      <c r="F276" s="189" t="s">
        <v>1291</v>
      </c>
      <c r="G276" s="189" t="s">
        <v>1291</v>
      </c>
      <c r="H276" s="189" t="s">
        <v>817</v>
      </c>
    </row>
    <row r="277" spans="1:8" x14ac:dyDescent="0.2">
      <c r="A277" s="189" t="s">
        <v>1292</v>
      </c>
      <c r="B277" s="189" t="s">
        <v>1293</v>
      </c>
      <c r="C277" s="189"/>
      <c r="D277" s="187">
        <v>23012</v>
      </c>
      <c r="E277" s="187">
        <v>46022</v>
      </c>
      <c r="F277" s="189" t="s">
        <v>429</v>
      </c>
      <c r="G277" s="189" t="s">
        <v>429</v>
      </c>
      <c r="H277" s="189" t="s">
        <v>817</v>
      </c>
    </row>
    <row r="278" spans="1:8" x14ac:dyDescent="0.2">
      <c r="A278" s="189" t="s">
        <v>1294</v>
      </c>
      <c r="B278" s="189" t="s">
        <v>1295</v>
      </c>
      <c r="C278" s="189"/>
      <c r="D278" s="187">
        <v>39234</v>
      </c>
      <c r="E278" s="187">
        <v>46022</v>
      </c>
      <c r="F278" s="189" t="s">
        <v>424</v>
      </c>
      <c r="G278" s="189" t="s">
        <v>424</v>
      </c>
      <c r="H278" s="189" t="s">
        <v>817</v>
      </c>
    </row>
    <row r="279" spans="1:8" x14ac:dyDescent="0.2">
      <c r="A279" s="189" t="s">
        <v>1296</v>
      </c>
      <c r="B279" s="189" t="s">
        <v>1297</v>
      </c>
      <c r="C279" s="189"/>
      <c r="D279" s="187">
        <v>23012</v>
      </c>
      <c r="E279" s="187">
        <v>46022</v>
      </c>
      <c r="F279" s="189" t="s">
        <v>1298</v>
      </c>
      <c r="G279" s="189" t="s">
        <v>1298</v>
      </c>
      <c r="H279" s="189" t="s">
        <v>817</v>
      </c>
    </row>
    <row r="280" spans="1:8" x14ac:dyDescent="0.2">
      <c r="A280" s="189" t="s">
        <v>1299</v>
      </c>
      <c r="B280" s="189" t="s">
        <v>1300</v>
      </c>
      <c r="C280" s="189"/>
      <c r="D280" s="187">
        <v>23012</v>
      </c>
      <c r="E280" s="187">
        <v>46022</v>
      </c>
      <c r="F280" s="189" t="s">
        <v>293</v>
      </c>
      <c r="G280" s="189" t="s">
        <v>293</v>
      </c>
      <c r="H280" s="189" t="s">
        <v>817</v>
      </c>
    </row>
    <row r="281" spans="1:8" x14ac:dyDescent="0.2">
      <c r="A281" s="189" t="s">
        <v>1301</v>
      </c>
      <c r="B281" s="189" t="s">
        <v>1302</v>
      </c>
      <c r="C281" s="189"/>
      <c r="D281" s="187">
        <v>27570</v>
      </c>
      <c r="E281" s="187">
        <v>46022</v>
      </c>
      <c r="F281" s="189" t="s">
        <v>294</v>
      </c>
      <c r="G281" s="189" t="s">
        <v>294</v>
      </c>
      <c r="H281" s="189" t="s">
        <v>817</v>
      </c>
    </row>
    <row r="282" spans="1:8" x14ac:dyDescent="0.2">
      <c r="A282" s="189" t="s">
        <v>1303</v>
      </c>
      <c r="B282" s="189" t="s">
        <v>1304</v>
      </c>
      <c r="C282" s="189"/>
      <c r="D282" s="187">
        <v>23012</v>
      </c>
      <c r="E282" s="187">
        <v>46022</v>
      </c>
      <c r="F282" s="189">
        <v>0</v>
      </c>
      <c r="G282" s="189">
        <v>0</v>
      </c>
      <c r="H282" s="189" t="s">
        <v>817</v>
      </c>
    </row>
    <row r="283" spans="1:8" x14ac:dyDescent="0.2">
      <c r="A283" s="189" t="s">
        <v>1305</v>
      </c>
      <c r="B283" s="189" t="s">
        <v>1306</v>
      </c>
      <c r="C283" s="189"/>
      <c r="D283" s="187">
        <v>23012</v>
      </c>
      <c r="E283" s="187">
        <v>46022</v>
      </c>
      <c r="F283" s="189" t="s">
        <v>428</v>
      </c>
      <c r="G283" s="189" t="s">
        <v>428</v>
      </c>
      <c r="H283" s="189" t="s">
        <v>817</v>
      </c>
    </row>
    <row r="284" spans="1:8" x14ac:dyDescent="0.2">
      <c r="A284" s="189" t="s">
        <v>1307</v>
      </c>
      <c r="B284" s="189" t="s">
        <v>1308</v>
      </c>
      <c r="C284" s="189"/>
      <c r="D284" s="187">
        <v>32953</v>
      </c>
      <c r="E284" s="187">
        <v>46022</v>
      </c>
      <c r="F284" s="189" t="s">
        <v>432</v>
      </c>
      <c r="G284" s="189" t="s">
        <v>432</v>
      </c>
      <c r="H284" s="189" t="s">
        <v>817</v>
      </c>
    </row>
    <row r="285" spans="1:8" x14ac:dyDescent="0.2">
      <c r="A285" s="189" t="s">
        <v>1309</v>
      </c>
      <c r="B285" s="189" t="s">
        <v>1310</v>
      </c>
      <c r="C285" s="189"/>
      <c r="D285" s="187">
        <v>24868</v>
      </c>
      <c r="E285" s="187">
        <v>46022</v>
      </c>
      <c r="F285" s="189" t="s">
        <v>436</v>
      </c>
      <c r="G285" s="189" t="s">
        <v>436</v>
      </c>
      <c r="H285" s="189" t="s">
        <v>817</v>
      </c>
    </row>
    <row r="286" spans="1:8" x14ac:dyDescent="0.2">
      <c r="A286" s="189" t="s">
        <v>1311</v>
      </c>
      <c r="B286" s="189" t="s">
        <v>1312</v>
      </c>
      <c r="C286" s="189"/>
      <c r="D286" s="187">
        <v>23012</v>
      </c>
      <c r="E286" s="187">
        <v>46022</v>
      </c>
      <c r="F286" s="189" t="s">
        <v>274</v>
      </c>
      <c r="G286" s="189" t="s">
        <v>274</v>
      </c>
      <c r="H286" s="189" t="s">
        <v>817</v>
      </c>
    </row>
    <row r="287" spans="1:8" x14ac:dyDescent="0.2">
      <c r="A287" s="189" t="s">
        <v>1313</v>
      </c>
      <c r="B287" s="189" t="s">
        <v>1314</v>
      </c>
      <c r="C287" s="189"/>
      <c r="D287" s="187">
        <v>23012</v>
      </c>
      <c r="E287" s="187">
        <v>46022</v>
      </c>
      <c r="F287" s="189" t="s">
        <v>149</v>
      </c>
      <c r="G287" s="189" t="s">
        <v>149</v>
      </c>
      <c r="H287" s="189" t="s">
        <v>817</v>
      </c>
    </row>
    <row r="288" spans="1:8" x14ac:dyDescent="0.2">
      <c r="A288" s="189" t="s">
        <v>1315</v>
      </c>
      <c r="B288" s="189" t="s">
        <v>1316</v>
      </c>
      <c r="C288" s="189"/>
      <c r="D288" s="187">
        <v>23012</v>
      </c>
      <c r="E288" s="187">
        <v>40633</v>
      </c>
      <c r="F288" s="189" t="s">
        <v>1317</v>
      </c>
      <c r="G288" s="189" t="s">
        <v>1317</v>
      </c>
      <c r="H288" s="189" t="s">
        <v>933</v>
      </c>
    </row>
    <row r="289" spans="1:8" x14ac:dyDescent="0.2">
      <c r="A289" s="189" t="s">
        <v>1318</v>
      </c>
      <c r="B289" s="189" t="s">
        <v>1319</v>
      </c>
      <c r="C289" s="189"/>
      <c r="D289" s="187">
        <v>23012</v>
      </c>
      <c r="E289" s="187">
        <v>46022</v>
      </c>
      <c r="F289" s="189" t="s">
        <v>433</v>
      </c>
      <c r="G289" s="189" t="s">
        <v>433</v>
      </c>
      <c r="H289" s="189" t="s">
        <v>817</v>
      </c>
    </row>
    <row r="290" spans="1:8" x14ac:dyDescent="0.2">
      <c r="A290" s="189" t="s">
        <v>1320</v>
      </c>
      <c r="B290" s="189" t="s">
        <v>1321</v>
      </c>
      <c r="C290" s="189"/>
      <c r="D290" s="187">
        <v>23012</v>
      </c>
      <c r="E290" s="187">
        <v>46022</v>
      </c>
      <c r="F290" s="189" t="s">
        <v>160</v>
      </c>
      <c r="G290" s="189" t="s">
        <v>160</v>
      </c>
      <c r="H290" s="189" t="s">
        <v>817</v>
      </c>
    </row>
    <row r="291" spans="1:8" x14ac:dyDescent="0.2">
      <c r="A291" s="189" t="s">
        <v>1322</v>
      </c>
      <c r="B291" s="189" t="s">
        <v>1323</v>
      </c>
      <c r="C291" s="189"/>
      <c r="D291" s="187">
        <v>23012</v>
      </c>
      <c r="E291" s="187">
        <v>46022</v>
      </c>
      <c r="F291" s="189" t="s">
        <v>435</v>
      </c>
      <c r="G291" s="189" t="s">
        <v>435</v>
      </c>
      <c r="H291" s="189" t="s">
        <v>817</v>
      </c>
    </row>
    <row r="292" spans="1:8" x14ac:dyDescent="0.2">
      <c r="A292" s="189" t="s">
        <v>1324</v>
      </c>
      <c r="B292" s="189" t="s">
        <v>1325</v>
      </c>
      <c r="C292" s="189"/>
      <c r="D292" s="187">
        <v>23012</v>
      </c>
      <c r="E292" s="187">
        <v>46022</v>
      </c>
      <c r="F292" s="189" t="s">
        <v>434</v>
      </c>
      <c r="G292" s="189" t="s">
        <v>434</v>
      </c>
      <c r="H292" s="189" t="s">
        <v>817</v>
      </c>
    </row>
    <row r="293" spans="1:8" x14ac:dyDescent="0.2">
      <c r="A293" s="189" t="s">
        <v>1326</v>
      </c>
      <c r="B293" s="189" t="s">
        <v>1327</v>
      </c>
      <c r="C293" s="189"/>
      <c r="D293" s="187">
        <v>23012</v>
      </c>
      <c r="E293" s="187">
        <v>46022</v>
      </c>
      <c r="F293" s="189" t="s">
        <v>295</v>
      </c>
      <c r="G293" s="189" t="s">
        <v>295</v>
      </c>
      <c r="H293" s="189" t="s">
        <v>817</v>
      </c>
    </row>
    <row r="294" spans="1:8" x14ac:dyDescent="0.2">
      <c r="A294" s="189" t="s">
        <v>1328</v>
      </c>
      <c r="B294" s="189" t="s">
        <v>1329</v>
      </c>
      <c r="C294" s="189"/>
      <c r="D294" s="187">
        <v>23012</v>
      </c>
      <c r="E294" s="187">
        <v>46022</v>
      </c>
      <c r="F294" s="189" t="s">
        <v>150</v>
      </c>
      <c r="G294" s="189" t="s">
        <v>150</v>
      </c>
      <c r="H294" s="189" t="s">
        <v>817</v>
      </c>
    </row>
    <row r="295" spans="1:8" x14ac:dyDescent="0.2">
      <c r="A295" s="189" t="s">
        <v>1330</v>
      </c>
      <c r="B295" s="189" t="s">
        <v>1330</v>
      </c>
      <c r="C295" s="189"/>
      <c r="D295" s="187">
        <v>23012</v>
      </c>
      <c r="E295" s="187">
        <v>46022</v>
      </c>
      <c r="F295" s="189" t="s">
        <v>296</v>
      </c>
      <c r="G295" s="189" t="s">
        <v>296</v>
      </c>
      <c r="H295" s="189" t="s">
        <v>817</v>
      </c>
    </row>
    <row r="296" spans="1:8" x14ac:dyDescent="0.2">
      <c r="A296" s="189" t="s">
        <v>1331</v>
      </c>
      <c r="B296" s="189" t="s">
        <v>1332</v>
      </c>
      <c r="C296" s="189"/>
      <c r="D296" s="187">
        <v>23012</v>
      </c>
      <c r="E296" s="187">
        <v>46022</v>
      </c>
      <c r="F296" s="189"/>
      <c r="G296" s="189" t="s">
        <v>1333</v>
      </c>
      <c r="H296" s="189" t="s">
        <v>817</v>
      </c>
    </row>
    <row r="297" spans="1:8" x14ac:dyDescent="0.2">
      <c r="A297" s="189" t="s">
        <v>1334</v>
      </c>
      <c r="B297" s="189" t="s">
        <v>1335</v>
      </c>
      <c r="C297" s="189"/>
      <c r="D297" s="187">
        <v>23012</v>
      </c>
      <c r="E297" s="187">
        <v>46022</v>
      </c>
      <c r="F297" s="189" t="s">
        <v>1336</v>
      </c>
      <c r="G297" s="189" t="s">
        <v>1336</v>
      </c>
      <c r="H297" s="189" t="s">
        <v>817</v>
      </c>
    </row>
    <row r="298" spans="1:8" x14ac:dyDescent="0.2">
      <c r="A298" s="189" t="s">
        <v>1337</v>
      </c>
      <c r="B298" s="189" t="s">
        <v>1338</v>
      </c>
      <c r="C298" s="189"/>
      <c r="D298" s="187">
        <v>23012</v>
      </c>
      <c r="E298" s="187">
        <v>46022</v>
      </c>
      <c r="F298" s="189" t="s">
        <v>275</v>
      </c>
      <c r="G298" s="189" t="s">
        <v>275</v>
      </c>
      <c r="H298" s="189" t="s">
        <v>817</v>
      </c>
    </row>
    <row r="299" spans="1:8" x14ac:dyDescent="0.2">
      <c r="A299" s="189" t="s">
        <v>1339</v>
      </c>
      <c r="B299" s="189" t="s">
        <v>1340</v>
      </c>
      <c r="C299" s="189"/>
      <c r="D299" s="187">
        <v>23012</v>
      </c>
      <c r="E299" s="187">
        <v>46022</v>
      </c>
      <c r="F299" s="189" t="s">
        <v>440</v>
      </c>
      <c r="G299" s="189" t="s">
        <v>440</v>
      </c>
      <c r="H299" s="189" t="s">
        <v>817</v>
      </c>
    </row>
    <row r="300" spans="1:8" x14ac:dyDescent="0.2">
      <c r="A300" s="189" t="s">
        <v>1341</v>
      </c>
      <c r="B300" s="189" t="s">
        <v>1342</v>
      </c>
      <c r="C300" s="189"/>
      <c r="D300" s="187">
        <v>23012</v>
      </c>
      <c r="E300" s="187">
        <v>46022</v>
      </c>
      <c r="F300" s="189" t="s">
        <v>297</v>
      </c>
      <c r="G300" s="189" t="s">
        <v>297</v>
      </c>
      <c r="H300" s="189" t="s">
        <v>817</v>
      </c>
    </row>
    <row r="301" spans="1:8" x14ac:dyDescent="0.2">
      <c r="A301" s="189" t="s">
        <v>1343</v>
      </c>
      <c r="B301" s="189" t="s">
        <v>1344</v>
      </c>
      <c r="C301" s="189"/>
      <c r="D301" s="187">
        <v>23012</v>
      </c>
      <c r="E301" s="187">
        <v>46022</v>
      </c>
      <c r="F301" s="189" t="s">
        <v>176</v>
      </c>
      <c r="G301" s="189" t="s">
        <v>176</v>
      </c>
      <c r="H301" s="189" t="s">
        <v>817</v>
      </c>
    </row>
    <row r="302" spans="1:8" x14ac:dyDescent="0.2">
      <c r="A302" s="189" t="s">
        <v>1345</v>
      </c>
      <c r="B302" s="189" t="s">
        <v>1346</v>
      </c>
      <c r="C302" s="189"/>
      <c r="D302" s="187">
        <v>27653</v>
      </c>
      <c r="E302" s="187">
        <v>46022</v>
      </c>
      <c r="F302" s="189" t="s">
        <v>438</v>
      </c>
      <c r="G302" s="189" t="s">
        <v>438</v>
      </c>
      <c r="H302" s="189" t="s">
        <v>817</v>
      </c>
    </row>
    <row r="303" spans="1:8" x14ac:dyDescent="0.2">
      <c r="A303" s="189" t="s">
        <v>1347</v>
      </c>
      <c r="B303" s="189" t="s">
        <v>1348</v>
      </c>
      <c r="C303" s="189"/>
      <c r="D303" s="187">
        <v>23012</v>
      </c>
      <c r="E303" s="187">
        <v>46022</v>
      </c>
      <c r="F303" s="189" t="s">
        <v>90</v>
      </c>
      <c r="G303" s="189" t="s">
        <v>90</v>
      </c>
      <c r="H303" s="189" t="s">
        <v>817</v>
      </c>
    </row>
    <row r="304" spans="1:8" x14ac:dyDescent="0.2">
      <c r="A304" s="189" t="s">
        <v>1349</v>
      </c>
      <c r="B304" s="189" t="s">
        <v>1349</v>
      </c>
      <c r="C304" s="189"/>
      <c r="D304" s="187">
        <v>23012</v>
      </c>
      <c r="E304" s="187">
        <v>46022</v>
      </c>
      <c r="F304" s="189" t="s">
        <v>91</v>
      </c>
      <c r="G304" s="189" t="s">
        <v>91</v>
      </c>
      <c r="H304" s="189" t="s">
        <v>817</v>
      </c>
    </row>
    <row r="305" spans="1:8" x14ac:dyDescent="0.2">
      <c r="A305" s="189" t="s">
        <v>1350</v>
      </c>
      <c r="B305" s="189" t="s">
        <v>1351</v>
      </c>
      <c r="C305" s="189"/>
      <c r="D305" s="187">
        <v>23012</v>
      </c>
      <c r="E305" s="187">
        <v>46022</v>
      </c>
      <c r="F305" s="189" t="s">
        <v>276</v>
      </c>
      <c r="G305" s="189" t="s">
        <v>276</v>
      </c>
      <c r="H305" s="189" t="s">
        <v>817</v>
      </c>
    </row>
    <row r="306" spans="1:8" x14ac:dyDescent="0.2">
      <c r="A306" s="189" t="s">
        <v>1352</v>
      </c>
      <c r="B306" s="189" t="s">
        <v>1353</v>
      </c>
      <c r="C306" s="189"/>
      <c r="D306" s="187">
        <v>23012</v>
      </c>
      <c r="E306" s="187">
        <v>46022</v>
      </c>
      <c r="F306" s="189" t="s">
        <v>1354</v>
      </c>
      <c r="G306" s="189" t="s">
        <v>1354</v>
      </c>
      <c r="H306" s="189" t="s">
        <v>817</v>
      </c>
    </row>
    <row r="307" spans="1:8" x14ac:dyDescent="0.2">
      <c r="A307" s="189" t="s">
        <v>1355</v>
      </c>
      <c r="B307" s="189" t="s">
        <v>1356</v>
      </c>
      <c r="C307" s="189"/>
      <c r="D307" s="187">
        <v>23012</v>
      </c>
      <c r="E307" s="187">
        <v>46022</v>
      </c>
      <c r="F307" s="189" t="s">
        <v>191</v>
      </c>
      <c r="G307" s="189" t="s">
        <v>191</v>
      </c>
      <c r="H307" s="189" t="s">
        <v>817</v>
      </c>
    </row>
    <row r="308" spans="1:8" x14ac:dyDescent="0.2">
      <c r="A308" s="189" t="s">
        <v>1357</v>
      </c>
      <c r="B308" s="189" t="s">
        <v>1358</v>
      </c>
      <c r="C308" s="189"/>
      <c r="D308" s="187">
        <v>23012</v>
      </c>
      <c r="E308" s="187">
        <v>46022</v>
      </c>
      <c r="F308" s="189" t="s">
        <v>151</v>
      </c>
      <c r="G308" s="189" t="s">
        <v>151</v>
      </c>
      <c r="H308" s="189" t="s">
        <v>817</v>
      </c>
    </row>
    <row r="309" spans="1:8" x14ac:dyDescent="0.2">
      <c r="A309" s="189" t="s">
        <v>1359</v>
      </c>
      <c r="B309" s="189" t="s">
        <v>1360</v>
      </c>
      <c r="C309" s="189"/>
      <c r="D309" s="187">
        <v>26179</v>
      </c>
      <c r="E309" s="187">
        <v>46022</v>
      </c>
      <c r="F309" s="189" t="s">
        <v>298</v>
      </c>
      <c r="G309" s="189" t="s">
        <v>298</v>
      </c>
      <c r="H309" s="189" t="s">
        <v>817</v>
      </c>
    </row>
    <row r="310" spans="1:8" x14ac:dyDescent="0.2">
      <c r="A310" s="189" t="s">
        <v>1361</v>
      </c>
      <c r="B310" s="189" t="s">
        <v>1362</v>
      </c>
      <c r="C310" s="189"/>
      <c r="D310" s="187">
        <v>23012</v>
      </c>
      <c r="E310" s="187">
        <v>46022</v>
      </c>
      <c r="F310" s="189" t="s">
        <v>1363</v>
      </c>
      <c r="G310" s="189" t="s">
        <v>1363</v>
      </c>
      <c r="H310" s="189" t="s">
        <v>817</v>
      </c>
    </row>
    <row r="311" spans="1:8" x14ac:dyDescent="0.2">
      <c r="A311" s="189" t="s">
        <v>1364</v>
      </c>
      <c r="B311" s="189" t="s">
        <v>1365</v>
      </c>
      <c r="C311" s="189"/>
      <c r="D311" s="187">
        <v>23012</v>
      </c>
      <c r="E311" s="187">
        <v>46022</v>
      </c>
      <c r="F311" s="189" t="s">
        <v>192</v>
      </c>
      <c r="G311" s="189" t="s">
        <v>192</v>
      </c>
      <c r="H311" s="189" t="s">
        <v>817</v>
      </c>
    </row>
    <row r="312" spans="1:8" x14ac:dyDescent="0.2">
      <c r="A312" s="189" t="s">
        <v>1366</v>
      </c>
      <c r="B312" s="189" t="s">
        <v>1367</v>
      </c>
      <c r="C312" s="189"/>
      <c r="D312" s="187">
        <v>33573</v>
      </c>
      <c r="E312" s="187">
        <v>46022</v>
      </c>
      <c r="F312" s="189" t="s">
        <v>193</v>
      </c>
      <c r="G312" s="189" t="s">
        <v>193</v>
      </c>
      <c r="H312" s="189" t="s">
        <v>817</v>
      </c>
    </row>
    <row r="313" spans="1:8" x14ac:dyDescent="0.2">
      <c r="A313" s="189" t="s">
        <v>1368</v>
      </c>
      <c r="B313" s="189" t="s">
        <v>1369</v>
      </c>
      <c r="C313" s="189"/>
      <c r="D313" s="187">
        <v>23012</v>
      </c>
      <c r="E313" s="187">
        <v>46022</v>
      </c>
      <c r="F313" s="189" t="s">
        <v>441</v>
      </c>
      <c r="G313" s="189" t="s">
        <v>441</v>
      </c>
      <c r="H313" s="189" t="s">
        <v>817</v>
      </c>
    </row>
    <row r="314" spans="1:8" x14ac:dyDescent="0.2">
      <c r="A314" s="189" t="s">
        <v>1370</v>
      </c>
      <c r="B314" s="189" t="s">
        <v>1371</v>
      </c>
      <c r="C314" s="189">
        <v>8</v>
      </c>
      <c r="D314" s="187">
        <v>23012</v>
      </c>
      <c r="E314" s="187">
        <v>46022</v>
      </c>
      <c r="F314" s="189"/>
      <c r="G314" s="189" t="s">
        <v>1372</v>
      </c>
      <c r="H314" s="189" t="s">
        <v>817</v>
      </c>
    </row>
    <row r="315" spans="1:8" x14ac:dyDescent="0.2">
      <c r="A315" s="189" t="s">
        <v>1373</v>
      </c>
      <c r="B315" s="189" t="s">
        <v>1374</v>
      </c>
      <c r="C315" s="189"/>
      <c r="D315" s="187">
        <v>23012</v>
      </c>
      <c r="E315" s="187">
        <v>46022</v>
      </c>
      <c r="F315" s="189"/>
      <c r="G315" s="189" t="s">
        <v>1375</v>
      </c>
      <c r="H315" s="189" t="s">
        <v>817</v>
      </c>
    </row>
    <row r="316" spans="1:8" x14ac:dyDescent="0.2">
      <c r="A316" s="189" t="s">
        <v>1376</v>
      </c>
      <c r="B316" s="189" t="s">
        <v>1377</v>
      </c>
      <c r="C316" s="189"/>
      <c r="D316" s="187">
        <v>23012</v>
      </c>
      <c r="E316" s="187">
        <v>46022</v>
      </c>
      <c r="F316" s="189"/>
      <c r="G316" s="189" t="s">
        <v>1378</v>
      </c>
      <c r="H316" s="189" t="s">
        <v>817</v>
      </c>
    </row>
    <row r="317" spans="1:8" x14ac:dyDescent="0.2">
      <c r="A317" s="189" t="s">
        <v>1379</v>
      </c>
      <c r="B317" s="189" t="s">
        <v>1380</v>
      </c>
      <c r="C317" s="189"/>
      <c r="D317" s="187">
        <v>23012</v>
      </c>
      <c r="E317" s="187">
        <v>46022</v>
      </c>
      <c r="F317" s="189"/>
      <c r="G317" s="189" t="s">
        <v>1381</v>
      </c>
      <c r="H317" s="189" t="s">
        <v>817</v>
      </c>
    </row>
    <row r="318" spans="1:8" x14ac:dyDescent="0.2">
      <c r="A318" s="189" t="s">
        <v>1382</v>
      </c>
      <c r="B318" s="189" t="s">
        <v>1383</v>
      </c>
      <c r="C318" s="189"/>
      <c r="D318" s="187">
        <v>23012</v>
      </c>
      <c r="E318" s="187">
        <v>46022</v>
      </c>
      <c r="F318" s="189"/>
      <c r="G318" s="189" t="s">
        <v>1384</v>
      </c>
      <c r="H318" s="189" t="s">
        <v>817</v>
      </c>
    </row>
    <row r="319" spans="1:8" x14ac:dyDescent="0.2">
      <c r="A319" s="189" t="s">
        <v>1385</v>
      </c>
      <c r="B319" s="189" t="s">
        <v>1386</v>
      </c>
      <c r="C319" s="189"/>
      <c r="D319" s="187">
        <v>23012</v>
      </c>
      <c r="E319" s="187">
        <v>46022</v>
      </c>
      <c r="F319" s="189"/>
      <c r="G319" s="189" t="s">
        <v>1387</v>
      </c>
      <c r="H319" s="189" t="s">
        <v>817</v>
      </c>
    </row>
    <row r="320" spans="1:8" x14ac:dyDescent="0.2">
      <c r="A320" s="189" t="s">
        <v>1388</v>
      </c>
      <c r="B320" s="189" t="s">
        <v>1389</v>
      </c>
      <c r="C320" s="189"/>
      <c r="D320" s="187">
        <v>23012</v>
      </c>
      <c r="E320" s="187">
        <v>46022</v>
      </c>
      <c r="F320" s="189"/>
      <c r="G320" s="189" t="s">
        <v>1390</v>
      </c>
      <c r="H320" s="189" t="s">
        <v>817</v>
      </c>
    </row>
    <row r="321" spans="1:8" x14ac:dyDescent="0.2">
      <c r="A321" s="189" t="s">
        <v>1391</v>
      </c>
      <c r="B321" s="189" t="s">
        <v>1392</v>
      </c>
      <c r="C321" s="189"/>
      <c r="D321" s="187">
        <v>23012</v>
      </c>
      <c r="E321" s="187">
        <v>46022</v>
      </c>
      <c r="F321" s="189"/>
      <c r="G321" s="189" t="s">
        <v>1393</v>
      </c>
      <c r="H321" s="189" t="s">
        <v>817</v>
      </c>
    </row>
    <row r="322" spans="1:8" x14ac:dyDescent="0.2">
      <c r="A322" s="189" t="s">
        <v>1394</v>
      </c>
      <c r="B322" s="189" t="s">
        <v>1395</v>
      </c>
      <c r="C322" s="189"/>
      <c r="D322" s="187">
        <v>28908</v>
      </c>
      <c r="E322" s="187">
        <v>46022</v>
      </c>
      <c r="F322" s="189" t="s">
        <v>421</v>
      </c>
      <c r="G322" s="189" t="s">
        <v>421</v>
      </c>
      <c r="H322" s="189" t="s">
        <v>817</v>
      </c>
    </row>
    <row r="323" spans="1:8" x14ac:dyDescent="0.2">
      <c r="A323" s="189" t="s">
        <v>1396</v>
      </c>
      <c r="B323" s="189" t="s">
        <v>1397</v>
      </c>
      <c r="C323" s="189"/>
      <c r="D323" s="187">
        <v>29155</v>
      </c>
      <c r="E323" s="187">
        <v>46022</v>
      </c>
      <c r="F323" s="189" t="s">
        <v>457</v>
      </c>
      <c r="G323" s="189" t="s">
        <v>457</v>
      </c>
      <c r="H323" s="189" t="s">
        <v>817</v>
      </c>
    </row>
    <row r="324" spans="1:8" x14ac:dyDescent="0.2">
      <c r="A324" s="189" t="s">
        <v>1398</v>
      </c>
      <c r="B324" s="189" t="s">
        <v>1399</v>
      </c>
      <c r="C324" s="189"/>
      <c r="D324" s="187">
        <v>23012</v>
      </c>
      <c r="E324" s="187">
        <v>46022</v>
      </c>
      <c r="F324" s="189" t="s">
        <v>461</v>
      </c>
      <c r="G324" s="189" t="s">
        <v>461</v>
      </c>
      <c r="H324" s="189" t="s">
        <v>817</v>
      </c>
    </row>
    <row r="325" spans="1:8" x14ac:dyDescent="0.2">
      <c r="A325" s="189" t="s">
        <v>1400</v>
      </c>
      <c r="B325" s="189" t="s">
        <v>1401</v>
      </c>
      <c r="C325" s="189"/>
      <c r="D325" s="187">
        <v>23012</v>
      </c>
      <c r="E325" s="187">
        <v>46022</v>
      </c>
      <c r="F325" s="189" t="s">
        <v>445</v>
      </c>
      <c r="G325" s="189" t="s">
        <v>445</v>
      </c>
      <c r="H325" s="189" t="s">
        <v>817</v>
      </c>
    </row>
    <row r="326" spans="1:8" x14ac:dyDescent="0.2">
      <c r="A326" s="189" t="s">
        <v>1402</v>
      </c>
      <c r="B326" s="189" t="s">
        <v>1403</v>
      </c>
      <c r="C326" s="189"/>
      <c r="D326" s="187">
        <v>27587</v>
      </c>
      <c r="E326" s="187">
        <v>46022</v>
      </c>
      <c r="F326" s="189" t="s">
        <v>449</v>
      </c>
      <c r="G326" s="189" t="s">
        <v>449</v>
      </c>
      <c r="H326" s="189" t="s">
        <v>817</v>
      </c>
    </row>
    <row r="327" spans="1:8" x14ac:dyDescent="0.2">
      <c r="A327" s="189" t="s">
        <v>1404</v>
      </c>
      <c r="B327" s="189" t="s">
        <v>1405</v>
      </c>
      <c r="C327" s="189"/>
      <c r="D327" s="187">
        <v>23012</v>
      </c>
      <c r="E327" s="187">
        <v>46022</v>
      </c>
      <c r="F327" s="189" t="s">
        <v>299</v>
      </c>
      <c r="G327" s="189" t="s">
        <v>299</v>
      </c>
      <c r="H327" s="189" t="s">
        <v>817</v>
      </c>
    </row>
    <row r="328" spans="1:8" x14ac:dyDescent="0.2">
      <c r="A328" s="189" t="s">
        <v>1406</v>
      </c>
      <c r="B328" s="189" t="s">
        <v>1407</v>
      </c>
      <c r="C328" s="189"/>
      <c r="D328" s="187">
        <v>23012</v>
      </c>
      <c r="E328" s="187">
        <v>46022</v>
      </c>
      <c r="F328" s="189" t="s">
        <v>446</v>
      </c>
      <c r="G328" s="189" t="s">
        <v>446</v>
      </c>
      <c r="H328" s="189" t="s">
        <v>817</v>
      </c>
    </row>
    <row r="329" spans="1:8" x14ac:dyDescent="0.2">
      <c r="A329" s="189" t="s">
        <v>1408</v>
      </c>
      <c r="B329" s="189" t="s">
        <v>1409</v>
      </c>
      <c r="C329" s="189"/>
      <c r="D329" s="187">
        <v>39234</v>
      </c>
      <c r="E329" s="187">
        <v>46022</v>
      </c>
      <c r="F329" s="189" t="s">
        <v>336</v>
      </c>
      <c r="G329" s="189" t="s">
        <v>336</v>
      </c>
      <c r="H329" s="189" t="s">
        <v>817</v>
      </c>
    </row>
    <row r="330" spans="1:8" x14ac:dyDescent="0.2">
      <c r="A330" s="189" t="s">
        <v>1410</v>
      </c>
      <c r="B330" s="189" t="s">
        <v>1411</v>
      </c>
      <c r="C330" s="189"/>
      <c r="D330" s="187">
        <v>38139</v>
      </c>
      <c r="E330" s="187">
        <v>39233</v>
      </c>
      <c r="F330" s="189" t="s">
        <v>1412</v>
      </c>
      <c r="G330" s="189" t="s">
        <v>1412</v>
      </c>
      <c r="H330" s="189" t="s">
        <v>933</v>
      </c>
    </row>
    <row r="331" spans="1:8" x14ac:dyDescent="0.2">
      <c r="A331" s="189" t="s">
        <v>1413</v>
      </c>
      <c r="B331" s="189" t="s">
        <v>1414</v>
      </c>
      <c r="C331" s="189"/>
      <c r="D331" s="187">
        <v>27940</v>
      </c>
      <c r="E331" s="187">
        <v>46022</v>
      </c>
      <c r="F331" s="189" t="s">
        <v>300</v>
      </c>
      <c r="G331" s="189" t="s">
        <v>300</v>
      </c>
      <c r="H331" s="189" t="s">
        <v>817</v>
      </c>
    </row>
    <row r="332" spans="1:8" x14ac:dyDescent="0.2">
      <c r="A332" s="189" t="s">
        <v>1415</v>
      </c>
      <c r="B332" s="189" t="s">
        <v>1416</v>
      </c>
      <c r="C332" s="189"/>
      <c r="D332" s="187">
        <v>23012</v>
      </c>
      <c r="E332" s="187">
        <v>46022</v>
      </c>
      <c r="F332" s="189" t="s">
        <v>444</v>
      </c>
      <c r="G332" s="189" t="s">
        <v>444</v>
      </c>
      <c r="H332" s="189" t="s">
        <v>817</v>
      </c>
    </row>
    <row r="333" spans="1:8" x14ac:dyDescent="0.2">
      <c r="A333" s="189" t="s">
        <v>1417</v>
      </c>
      <c r="B333" s="189" t="s">
        <v>1418</v>
      </c>
      <c r="C333" s="189"/>
      <c r="D333" s="187">
        <v>23963</v>
      </c>
      <c r="E333" s="187">
        <v>46022</v>
      </c>
      <c r="F333" s="189" t="s">
        <v>177</v>
      </c>
      <c r="G333" s="189" t="s">
        <v>177</v>
      </c>
      <c r="H333" s="189" t="s">
        <v>817</v>
      </c>
    </row>
    <row r="334" spans="1:8" x14ac:dyDescent="0.2">
      <c r="A334" s="189" t="s">
        <v>1419</v>
      </c>
      <c r="B334" s="189" t="s">
        <v>1420</v>
      </c>
      <c r="C334" s="189"/>
      <c r="D334" s="187">
        <v>40634</v>
      </c>
      <c r="E334" s="187">
        <v>46022</v>
      </c>
      <c r="F334" s="189" t="s">
        <v>1421</v>
      </c>
      <c r="G334" s="189" t="s">
        <v>1421</v>
      </c>
      <c r="H334" s="189" t="s">
        <v>817</v>
      </c>
    </row>
    <row r="335" spans="1:8" x14ac:dyDescent="0.2">
      <c r="A335" s="189" t="s">
        <v>1422</v>
      </c>
      <c r="B335" s="189" t="s">
        <v>1423</v>
      </c>
      <c r="C335" s="189"/>
      <c r="D335" s="187">
        <v>33970</v>
      </c>
      <c r="E335" s="187">
        <v>46022</v>
      </c>
      <c r="F335" s="189" t="s">
        <v>194</v>
      </c>
      <c r="G335" s="189" t="s">
        <v>194</v>
      </c>
      <c r="H335" s="189" t="s">
        <v>817</v>
      </c>
    </row>
    <row r="336" spans="1:8" x14ac:dyDescent="0.2">
      <c r="A336" s="189" t="s">
        <v>1424</v>
      </c>
      <c r="B336" s="189" t="s">
        <v>1425</v>
      </c>
      <c r="C336" s="189"/>
      <c r="D336" s="187">
        <v>33414</v>
      </c>
      <c r="E336" s="187">
        <v>46022</v>
      </c>
      <c r="F336" s="189" t="s">
        <v>195</v>
      </c>
      <c r="G336" s="189" t="s">
        <v>195</v>
      </c>
      <c r="H336" s="189" t="s">
        <v>817</v>
      </c>
    </row>
    <row r="337" spans="1:8" x14ac:dyDescent="0.2">
      <c r="A337" s="189" t="s">
        <v>1426</v>
      </c>
      <c r="B337" s="189" t="s">
        <v>1427</v>
      </c>
      <c r="C337" s="189"/>
      <c r="D337" s="187">
        <v>28678</v>
      </c>
      <c r="E337" s="187">
        <v>46022</v>
      </c>
      <c r="F337" s="189" t="s">
        <v>442</v>
      </c>
      <c r="G337" s="189" t="s">
        <v>442</v>
      </c>
      <c r="H337" s="189" t="s">
        <v>817</v>
      </c>
    </row>
    <row r="338" spans="1:8" x14ac:dyDescent="0.2">
      <c r="A338" s="189" t="s">
        <v>1428</v>
      </c>
      <c r="B338" s="189" t="s">
        <v>1429</v>
      </c>
      <c r="C338" s="189"/>
      <c r="D338" s="187">
        <v>23012</v>
      </c>
      <c r="E338" s="187">
        <v>46022</v>
      </c>
      <c r="F338" s="189" t="s">
        <v>447</v>
      </c>
      <c r="G338" s="189" t="s">
        <v>447</v>
      </c>
      <c r="H338" s="189" t="s">
        <v>817</v>
      </c>
    </row>
    <row r="339" spans="1:8" x14ac:dyDescent="0.2">
      <c r="A339" s="189" t="s">
        <v>1430</v>
      </c>
      <c r="B339" s="189" t="s">
        <v>1431</v>
      </c>
      <c r="C339" s="189"/>
      <c r="D339" s="187">
        <v>23012</v>
      </c>
      <c r="E339" s="187">
        <v>46022</v>
      </c>
      <c r="F339" s="189" t="s">
        <v>301</v>
      </c>
      <c r="G339" s="189" t="s">
        <v>301</v>
      </c>
      <c r="H339" s="189" t="s">
        <v>817</v>
      </c>
    </row>
    <row r="340" spans="1:8" x14ac:dyDescent="0.2">
      <c r="A340" s="189" t="s">
        <v>1432</v>
      </c>
      <c r="B340" s="189" t="s">
        <v>1433</v>
      </c>
      <c r="C340" s="189"/>
      <c r="D340" s="187">
        <v>41000</v>
      </c>
      <c r="E340" s="187">
        <v>46022</v>
      </c>
      <c r="F340" s="189" t="s">
        <v>1434</v>
      </c>
      <c r="G340" s="189" t="s">
        <v>1434</v>
      </c>
      <c r="H340" s="189" t="s">
        <v>817</v>
      </c>
    </row>
    <row r="341" spans="1:8" x14ac:dyDescent="0.2">
      <c r="A341" s="189" t="s">
        <v>1435</v>
      </c>
      <c r="B341" s="189" t="s">
        <v>1436</v>
      </c>
      <c r="C341" s="189"/>
      <c r="D341" s="187">
        <v>23012</v>
      </c>
      <c r="E341" s="187">
        <v>46022</v>
      </c>
      <c r="F341" s="189" t="s">
        <v>152</v>
      </c>
      <c r="G341" s="189" t="s">
        <v>152</v>
      </c>
      <c r="H341" s="189" t="s">
        <v>817</v>
      </c>
    </row>
    <row r="342" spans="1:8" x14ac:dyDescent="0.2">
      <c r="A342" s="189" t="s">
        <v>1437</v>
      </c>
      <c r="B342" s="189" t="s">
        <v>1438</v>
      </c>
      <c r="C342" s="189"/>
      <c r="D342" s="187">
        <v>23012</v>
      </c>
      <c r="E342" s="187">
        <v>46022</v>
      </c>
      <c r="F342" s="189"/>
      <c r="G342" s="189" t="s">
        <v>1439</v>
      </c>
      <c r="H342" s="189" t="s">
        <v>817</v>
      </c>
    </row>
    <row r="343" spans="1:8" x14ac:dyDescent="0.2">
      <c r="A343" s="189" t="s">
        <v>1440</v>
      </c>
      <c r="B343" s="189" t="s">
        <v>1441</v>
      </c>
      <c r="C343" s="189"/>
      <c r="D343" s="187">
        <v>23012</v>
      </c>
      <c r="E343" s="187">
        <v>46022</v>
      </c>
      <c r="F343" s="189" t="s">
        <v>277</v>
      </c>
      <c r="G343" s="189" t="s">
        <v>277</v>
      </c>
      <c r="H343" s="189" t="s">
        <v>817</v>
      </c>
    </row>
    <row r="344" spans="1:8" x14ac:dyDescent="0.2">
      <c r="A344" s="189" t="s">
        <v>1442</v>
      </c>
      <c r="B344" s="189" t="s">
        <v>1443</v>
      </c>
      <c r="C344" s="189"/>
      <c r="D344" s="187">
        <v>23012</v>
      </c>
      <c r="E344" s="187">
        <v>46022</v>
      </c>
      <c r="F344" s="189" t="s">
        <v>443</v>
      </c>
      <c r="G344" s="189" t="s">
        <v>443</v>
      </c>
      <c r="H344" s="189" t="s">
        <v>817</v>
      </c>
    </row>
    <row r="345" spans="1:8" x14ac:dyDescent="0.2">
      <c r="A345" s="189" t="s">
        <v>1444</v>
      </c>
      <c r="B345" s="189" t="s">
        <v>1445</v>
      </c>
      <c r="C345" s="189"/>
      <c r="D345" s="187">
        <v>30578</v>
      </c>
      <c r="E345" s="187">
        <v>46022</v>
      </c>
      <c r="F345" s="189" t="s">
        <v>1446</v>
      </c>
      <c r="G345" s="189" t="s">
        <v>1446</v>
      </c>
      <c r="H345" s="189" t="s">
        <v>817</v>
      </c>
    </row>
    <row r="346" spans="1:8" x14ac:dyDescent="0.2">
      <c r="A346" s="189" t="s">
        <v>1447</v>
      </c>
      <c r="B346" s="189" t="s">
        <v>1448</v>
      </c>
      <c r="C346" s="189"/>
      <c r="D346" s="187">
        <v>23012</v>
      </c>
      <c r="E346" s="187">
        <v>46022</v>
      </c>
      <c r="F346" s="189" t="s">
        <v>1449</v>
      </c>
      <c r="G346" s="189" t="s">
        <v>1449</v>
      </c>
      <c r="H346" s="189" t="s">
        <v>817</v>
      </c>
    </row>
    <row r="347" spans="1:8" x14ac:dyDescent="0.2">
      <c r="A347" s="189" t="s">
        <v>1450</v>
      </c>
      <c r="B347" s="189" t="s">
        <v>1451</v>
      </c>
      <c r="C347" s="189"/>
      <c r="D347" s="187">
        <v>23012</v>
      </c>
      <c r="E347" s="187">
        <v>46022</v>
      </c>
      <c r="F347" s="189" t="s">
        <v>302</v>
      </c>
      <c r="G347" s="189" t="s">
        <v>302</v>
      </c>
      <c r="H347" s="189" t="s">
        <v>817</v>
      </c>
    </row>
    <row r="348" spans="1:8" x14ac:dyDescent="0.2">
      <c r="A348" s="189" t="s">
        <v>1452</v>
      </c>
      <c r="B348" s="189" t="s">
        <v>1453</v>
      </c>
      <c r="C348" s="189"/>
      <c r="D348" s="187">
        <v>27723</v>
      </c>
      <c r="E348" s="187">
        <v>46022</v>
      </c>
      <c r="F348" s="189" t="s">
        <v>448</v>
      </c>
      <c r="G348" s="189" t="s">
        <v>448</v>
      </c>
      <c r="H348" s="189" t="s">
        <v>817</v>
      </c>
    </row>
    <row r="349" spans="1:8" x14ac:dyDescent="0.2">
      <c r="A349" s="189" t="s">
        <v>1454</v>
      </c>
      <c r="B349" s="189" t="s">
        <v>1455</v>
      </c>
      <c r="C349" s="189"/>
      <c r="D349" s="187">
        <v>25087</v>
      </c>
      <c r="E349" s="187">
        <v>46022</v>
      </c>
      <c r="F349" s="189" t="s">
        <v>450</v>
      </c>
      <c r="G349" s="189" t="s">
        <v>450</v>
      </c>
      <c r="H349" s="189" t="s">
        <v>817</v>
      </c>
    </row>
    <row r="350" spans="1:8" x14ac:dyDescent="0.2">
      <c r="A350" s="189" t="s">
        <v>1456</v>
      </c>
      <c r="B350" s="189" t="s">
        <v>1457</v>
      </c>
      <c r="C350" s="189"/>
      <c r="D350" s="187">
        <v>23012</v>
      </c>
      <c r="E350" s="187">
        <v>46022</v>
      </c>
      <c r="F350" s="189" t="s">
        <v>153</v>
      </c>
      <c r="G350" s="189" t="s">
        <v>153</v>
      </c>
      <c r="H350" s="189" t="s">
        <v>817</v>
      </c>
    </row>
    <row r="351" spans="1:8" x14ac:dyDescent="0.2">
      <c r="A351" s="189" t="s">
        <v>1458</v>
      </c>
      <c r="B351" s="189" t="s">
        <v>1459</v>
      </c>
      <c r="C351" s="189">
        <v>6</v>
      </c>
      <c r="D351" s="187">
        <v>23012</v>
      </c>
      <c r="E351" s="187">
        <v>46022</v>
      </c>
      <c r="F351" s="189" t="s">
        <v>154</v>
      </c>
      <c r="G351" s="189" t="s">
        <v>154</v>
      </c>
      <c r="H351" s="189" t="s">
        <v>817</v>
      </c>
    </row>
    <row r="352" spans="1:8" x14ac:dyDescent="0.2">
      <c r="A352" s="189" t="s">
        <v>1460</v>
      </c>
      <c r="B352" s="189" t="s">
        <v>1461</v>
      </c>
      <c r="C352" s="189"/>
      <c r="D352" s="187">
        <v>23012</v>
      </c>
      <c r="E352" s="187">
        <v>46022</v>
      </c>
      <c r="F352" s="189" t="s">
        <v>303</v>
      </c>
      <c r="G352" s="189" t="s">
        <v>303</v>
      </c>
      <c r="H352" s="189" t="s">
        <v>817</v>
      </c>
    </row>
    <row r="353" spans="1:8" x14ac:dyDescent="0.2">
      <c r="A353" s="189" t="s">
        <v>1462</v>
      </c>
      <c r="B353" s="189" t="s">
        <v>1463</v>
      </c>
      <c r="C353" s="189"/>
      <c r="D353" s="187">
        <v>23012</v>
      </c>
      <c r="E353" s="187">
        <v>46022</v>
      </c>
      <c r="F353" s="189" t="s">
        <v>278</v>
      </c>
      <c r="G353" s="189" t="s">
        <v>278</v>
      </c>
      <c r="H353" s="189" t="s">
        <v>817</v>
      </c>
    </row>
    <row r="354" spans="1:8" x14ac:dyDescent="0.2">
      <c r="A354" s="189" t="s">
        <v>1464</v>
      </c>
      <c r="B354" s="189" t="s">
        <v>1465</v>
      </c>
      <c r="C354" s="189"/>
      <c r="D354" s="187">
        <v>33574</v>
      </c>
      <c r="E354" s="187">
        <v>46022</v>
      </c>
      <c r="F354" s="189" t="s">
        <v>453</v>
      </c>
      <c r="G354" s="189" t="s">
        <v>453</v>
      </c>
      <c r="H354" s="189" t="s">
        <v>817</v>
      </c>
    </row>
    <row r="355" spans="1:8" x14ac:dyDescent="0.2">
      <c r="A355" s="189" t="s">
        <v>1466</v>
      </c>
      <c r="B355" s="189" t="s">
        <v>1467</v>
      </c>
      <c r="C355" s="189"/>
      <c r="D355" s="187">
        <v>23012</v>
      </c>
      <c r="E355" s="187">
        <v>46022</v>
      </c>
      <c r="F355" s="189" t="s">
        <v>304</v>
      </c>
      <c r="G355" s="189" t="s">
        <v>304</v>
      </c>
      <c r="H355" s="189" t="s">
        <v>817</v>
      </c>
    </row>
    <row r="356" spans="1:8" x14ac:dyDescent="0.2">
      <c r="A356" s="189" t="s">
        <v>1468</v>
      </c>
      <c r="B356" s="189" t="s">
        <v>1469</v>
      </c>
      <c r="C356" s="189"/>
      <c r="D356" s="187">
        <v>23012</v>
      </c>
      <c r="E356" s="187">
        <v>46022</v>
      </c>
      <c r="F356" s="189" t="s">
        <v>279</v>
      </c>
      <c r="G356" s="189" t="s">
        <v>279</v>
      </c>
      <c r="H356" s="189" t="s">
        <v>817</v>
      </c>
    </row>
    <row r="357" spans="1:8" x14ac:dyDescent="0.2">
      <c r="A357" s="189" t="s">
        <v>1470</v>
      </c>
      <c r="B357" s="189" t="s">
        <v>1470</v>
      </c>
      <c r="C357" s="189"/>
      <c r="D357" s="187">
        <v>23012</v>
      </c>
      <c r="E357" s="187">
        <v>46022</v>
      </c>
      <c r="F357" s="189" t="s">
        <v>452</v>
      </c>
      <c r="G357" s="189" t="s">
        <v>452</v>
      </c>
      <c r="H357" s="189" t="s">
        <v>817</v>
      </c>
    </row>
    <row r="358" spans="1:8" x14ac:dyDescent="0.2">
      <c r="A358" s="189" t="s">
        <v>1471</v>
      </c>
      <c r="B358" s="189" t="s">
        <v>1472</v>
      </c>
      <c r="C358" s="189"/>
      <c r="D358" s="187">
        <v>25723</v>
      </c>
      <c r="E358" s="187">
        <v>46022</v>
      </c>
      <c r="F358" s="189" t="s">
        <v>455</v>
      </c>
      <c r="G358" s="189" t="s">
        <v>455</v>
      </c>
      <c r="H358" s="189" t="s">
        <v>817</v>
      </c>
    </row>
    <row r="359" spans="1:8" x14ac:dyDescent="0.2">
      <c r="A359" s="189" t="s">
        <v>1473</v>
      </c>
      <c r="B359" s="189" t="s">
        <v>1474</v>
      </c>
      <c r="C359" s="189"/>
      <c r="D359" s="187">
        <v>23012</v>
      </c>
      <c r="E359" s="187">
        <v>46022</v>
      </c>
      <c r="F359" s="189" t="s">
        <v>92</v>
      </c>
      <c r="G359" s="189" t="s">
        <v>92</v>
      </c>
      <c r="H359" s="189" t="s">
        <v>817</v>
      </c>
    </row>
    <row r="360" spans="1:8" x14ac:dyDescent="0.2">
      <c r="A360" s="189" t="s">
        <v>1475</v>
      </c>
      <c r="B360" s="189" t="s">
        <v>1476</v>
      </c>
      <c r="C360" s="189"/>
      <c r="D360" s="187">
        <v>23012</v>
      </c>
      <c r="E360" s="187">
        <v>46022</v>
      </c>
      <c r="F360" s="189" t="s">
        <v>305</v>
      </c>
      <c r="G360" s="189" t="s">
        <v>305</v>
      </c>
      <c r="H360" s="189" t="s">
        <v>817</v>
      </c>
    </row>
    <row r="361" spans="1:8" x14ac:dyDescent="0.2">
      <c r="A361" s="189" t="s">
        <v>1477</v>
      </c>
      <c r="B361" s="189" t="s">
        <v>1478</v>
      </c>
      <c r="C361" s="189"/>
      <c r="D361" s="187">
        <v>23012</v>
      </c>
      <c r="E361" s="187">
        <v>46022</v>
      </c>
      <c r="F361" s="189" t="s">
        <v>196</v>
      </c>
      <c r="G361" s="189" t="s">
        <v>196</v>
      </c>
      <c r="H361" s="189" t="s">
        <v>817</v>
      </c>
    </row>
    <row r="362" spans="1:8" x14ac:dyDescent="0.2">
      <c r="A362" s="189" t="s">
        <v>1479</v>
      </c>
      <c r="B362" s="189" t="s">
        <v>1480</v>
      </c>
      <c r="C362" s="189"/>
      <c r="D362" s="187">
        <v>33512</v>
      </c>
      <c r="E362" s="187">
        <v>46022</v>
      </c>
      <c r="F362" s="189" t="s">
        <v>71</v>
      </c>
      <c r="G362" s="189" t="s">
        <v>71</v>
      </c>
      <c r="H362" s="189" t="s">
        <v>817</v>
      </c>
    </row>
    <row r="363" spans="1:8" x14ac:dyDescent="0.2">
      <c r="A363" s="189" t="s">
        <v>1481</v>
      </c>
      <c r="B363" s="189" t="s">
        <v>1482</v>
      </c>
      <c r="C363" s="189"/>
      <c r="D363" s="187">
        <v>23012</v>
      </c>
      <c r="E363" s="187">
        <v>46022</v>
      </c>
      <c r="F363" s="189" t="s">
        <v>93</v>
      </c>
      <c r="G363" s="189" t="s">
        <v>93</v>
      </c>
      <c r="H363" s="189" t="s">
        <v>817</v>
      </c>
    </row>
    <row r="364" spans="1:8" x14ac:dyDescent="0.2">
      <c r="A364" s="189" t="s">
        <v>1483</v>
      </c>
      <c r="B364" s="189" t="s">
        <v>1484</v>
      </c>
      <c r="C364" s="189"/>
      <c r="D364" s="187">
        <v>28764</v>
      </c>
      <c r="E364" s="187">
        <v>46022</v>
      </c>
      <c r="F364" s="189" t="s">
        <v>456</v>
      </c>
      <c r="G364" s="189" t="s">
        <v>456</v>
      </c>
      <c r="H364" s="189" t="s">
        <v>817</v>
      </c>
    </row>
    <row r="365" spans="1:8" x14ac:dyDescent="0.2">
      <c r="A365" s="189" t="s">
        <v>1485</v>
      </c>
      <c r="B365" s="189" t="s">
        <v>1486</v>
      </c>
      <c r="C365" s="189"/>
      <c r="D365" s="187">
        <v>23012</v>
      </c>
      <c r="E365" s="187">
        <v>46022</v>
      </c>
      <c r="F365" s="189" t="s">
        <v>306</v>
      </c>
      <c r="G365" s="189" t="s">
        <v>306</v>
      </c>
      <c r="H365" s="189" t="s">
        <v>817</v>
      </c>
    </row>
    <row r="366" spans="1:8" x14ac:dyDescent="0.2">
      <c r="A366" s="189" t="s">
        <v>1487</v>
      </c>
      <c r="B366" s="189" t="s">
        <v>1488</v>
      </c>
      <c r="C366" s="189"/>
      <c r="D366" s="187">
        <v>33573</v>
      </c>
      <c r="E366" s="187">
        <v>46022</v>
      </c>
      <c r="F366" s="189" t="s">
        <v>197</v>
      </c>
      <c r="G366" s="189" t="s">
        <v>197</v>
      </c>
      <c r="H366" s="189" t="s">
        <v>817</v>
      </c>
    </row>
    <row r="367" spans="1:8" x14ac:dyDescent="0.2">
      <c r="A367" s="189" t="s">
        <v>1489</v>
      </c>
      <c r="B367" s="189" t="s">
        <v>1490</v>
      </c>
      <c r="C367" s="189"/>
      <c r="D367" s="187">
        <v>23012</v>
      </c>
      <c r="E367" s="187">
        <v>46022</v>
      </c>
      <c r="F367" s="189"/>
      <c r="G367" s="189" t="s">
        <v>1491</v>
      </c>
      <c r="H367" s="189" t="s">
        <v>817</v>
      </c>
    </row>
    <row r="368" spans="1:8" x14ac:dyDescent="0.2">
      <c r="A368" s="189" t="s">
        <v>1492</v>
      </c>
      <c r="B368" s="189" t="s">
        <v>1493</v>
      </c>
      <c r="C368" s="189"/>
      <c r="D368" s="187">
        <v>23012</v>
      </c>
      <c r="E368" s="187">
        <v>46022</v>
      </c>
      <c r="F368" s="189"/>
      <c r="G368" s="189" t="s">
        <v>1494</v>
      </c>
      <c r="H368" s="189" t="s">
        <v>817</v>
      </c>
    </row>
    <row r="369" spans="1:8" x14ac:dyDescent="0.2">
      <c r="A369" s="189" t="s">
        <v>1495</v>
      </c>
      <c r="B369" s="189" t="s">
        <v>1496</v>
      </c>
      <c r="C369" s="189"/>
      <c r="D369" s="187">
        <v>23012</v>
      </c>
      <c r="E369" s="187">
        <v>46022</v>
      </c>
      <c r="F369" s="189"/>
      <c r="G369" s="189" t="s">
        <v>1497</v>
      </c>
      <c r="H369" s="189" t="s">
        <v>817</v>
      </c>
    </row>
    <row r="370" spans="1:8" x14ac:dyDescent="0.2">
      <c r="A370" s="189" t="s">
        <v>1498</v>
      </c>
      <c r="B370" s="189" t="s">
        <v>1499</v>
      </c>
      <c r="C370" s="189"/>
      <c r="D370" s="187">
        <v>23012</v>
      </c>
      <c r="E370" s="187">
        <v>46022</v>
      </c>
      <c r="F370" s="189"/>
      <c r="G370" s="189" t="s">
        <v>1500</v>
      </c>
      <c r="H370" s="189" t="s">
        <v>817</v>
      </c>
    </row>
    <row r="371" spans="1:8" x14ac:dyDescent="0.2">
      <c r="A371" s="189" t="s">
        <v>1501</v>
      </c>
      <c r="B371" s="189" t="s">
        <v>1502</v>
      </c>
      <c r="C371" s="189"/>
      <c r="D371" s="187">
        <v>23012</v>
      </c>
      <c r="E371" s="187">
        <v>46022</v>
      </c>
      <c r="F371" s="189"/>
      <c r="G371" s="189" t="s">
        <v>1503</v>
      </c>
      <c r="H371" s="189" t="s">
        <v>817</v>
      </c>
    </row>
    <row r="372" spans="1:8" x14ac:dyDescent="0.2">
      <c r="A372" s="189" t="s">
        <v>1504</v>
      </c>
      <c r="B372" s="189" t="s">
        <v>1505</v>
      </c>
      <c r="C372" s="189"/>
      <c r="D372" s="187">
        <v>23012</v>
      </c>
      <c r="E372" s="187">
        <v>46022</v>
      </c>
      <c r="F372" s="189"/>
      <c r="G372" s="189" t="s">
        <v>1506</v>
      </c>
      <c r="H372" s="189" t="s">
        <v>817</v>
      </c>
    </row>
    <row r="373" spans="1:8" x14ac:dyDescent="0.2">
      <c r="A373" s="189" t="s">
        <v>1507</v>
      </c>
      <c r="B373" s="189" t="s">
        <v>1508</v>
      </c>
      <c r="C373" s="189"/>
      <c r="D373" s="187">
        <v>23012</v>
      </c>
      <c r="E373" s="187">
        <v>46022</v>
      </c>
      <c r="F373" s="189"/>
      <c r="G373" s="189" t="s">
        <v>1509</v>
      </c>
      <c r="H373" s="189" t="s">
        <v>817</v>
      </c>
    </row>
    <row r="374" spans="1:8" x14ac:dyDescent="0.2">
      <c r="A374" s="189" t="s">
        <v>1510</v>
      </c>
      <c r="B374" s="189" t="s">
        <v>1511</v>
      </c>
      <c r="C374" s="189"/>
      <c r="D374" s="187">
        <v>23012</v>
      </c>
      <c r="E374" s="187">
        <v>46022</v>
      </c>
      <c r="F374" s="189"/>
      <c r="G374" s="189" t="s">
        <v>1512</v>
      </c>
      <c r="H374" s="189" t="s">
        <v>817</v>
      </c>
    </row>
    <row r="375" spans="1:8" x14ac:dyDescent="0.2">
      <c r="A375" s="189" t="s">
        <v>1513</v>
      </c>
      <c r="B375" s="189" t="s">
        <v>1514</v>
      </c>
      <c r="C375" s="189"/>
      <c r="D375" s="187">
        <v>23012</v>
      </c>
      <c r="E375" s="187">
        <v>46022</v>
      </c>
      <c r="F375" s="189"/>
      <c r="G375" s="189" t="s">
        <v>1515</v>
      </c>
      <c r="H375" s="189" t="s">
        <v>817</v>
      </c>
    </row>
    <row r="376" spans="1:8" x14ac:dyDescent="0.2">
      <c r="A376" s="189" t="s">
        <v>1516</v>
      </c>
      <c r="B376" s="189" t="s">
        <v>1517</v>
      </c>
      <c r="C376" s="189"/>
      <c r="D376" s="187">
        <v>23012</v>
      </c>
      <c r="E376" s="187">
        <v>46022</v>
      </c>
      <c r="F376" s="189"/>
      <c r="G376" s="189" t="s">
        <v>1518</v>
      </c>
      <c r="H376" s="189" t="s">
        <v>817</v>
      </c>
    </row>
    <row r="377" spans="1:8" x14ac:dyDescent="0.2">
      <c r="A377" s="189" t="s">
        <v>1519</v>
      </c>
      <c r="B377" s="189" t="s">
        <v>1520</v>
      </c>
      <c r="C377" s="189">
        <v>1</v>
      </c>
      <c r="D377" s="187">
        <v>23012</v>
      </c>
      <c r="E377" s="187">
        <v>46022</v>
      </c>
      <c r="F377" s="189" t="s">
        <v>462</v>
      </c>
      <c r="G377" s="189" t="s">
        <v>462</v>
      </c>
      <c r="H377" s="189" t="s">
        <v>817</v>
      </c>
    </row>
    <row r="378" spans="1:8" x14ac:dyDescent="0.2">
      <c r="A378" s="189" t="s">
        <v>1521</v>
      </c>
      <c r="B378" s="189" t="s">
        <v>1522</v>
      </c>
      <c r="C378" s="189">
        <v>2</v>
      </c>
      <c r="D378" s="187">
        <v>23012</v>
      </c>
      <c r="E378" s="187">
        <v>46022</v>
      </c>
      <c r="F378" s="189" t="s">
        <v>161</v>
      </c>
      <c r="G378" s="189" t="s">
        <v>161</v>
      </c>
      <c r="H378" s="189" t="s">
        <v>817</v>
      </c>
    </row>
    <row r="379" spans="1:8" x14ac:dyDescent="0.2">
      <c r="A379" s="189" t="s">
        <v>1523</v>
      </c>
      <c r="B379" s="189" t="s">
        <v>1524</v>
      </c>
      <c r="C379" s="189"/>
      <c r="D379" s="187">
        <v>23012</v>
      </c>
      <c r="E379" s="187">
        <v>46022</v>
      </c>
      <c r="F379" s="189" t="s">
        <v>94</v>
      </c>
      <c r="G379" s="189" t="s">
        <v>94</v>
      </c>
      <c r="H379" s="189" t="s">
        <v>817</v>
      </c>
    </row>
    <row r="380" spans="1:8" x14ac:dyDescent="0.2">
      <c r="A380" s="189" t="s">
        <v>1525</v>
      </c>
      <c r="B380" s="189" t="s">
        <v>1526</v>
      </c>
      <c r="C380" s="189"/>
      <c r="D380" s="187">
        <v>23012</v>
      </c>
      <c r="E380" s="187">
        <v>46022</v>
      </c>
      <c r="F380" s="189" t="s">
        <v>439</v>
      </c>
      <c r="G380" s="189" t="s">
        <v>439</v>
      </c>
      <c r="H380" s="189" t="s">
        <v>817</v>
      </c>
    </row>
    <row r="381" spans="1:8" x14ac:dyDescent="0.2">
      <c r="A381" s="189" t="s">
        <v>1527</v>
      </c>
      <c r="B381" s="189" t="s">
        <v>1528</v>
      </c>
      <c r="C381" s="189"/>
      <c r="D381" s="187">
        <v>23012</v>
      </c>
      <c r="E381" s="187">
        <v>46022</v>
      </c>
      <c r="F381" s="189" t="s">
        <v>1529</v>
      </c>
      <c r="G381" s="189" t="s">
        <v>1529</v>
      </c>
      <c r="H381" s="189" t="s">
        <v>817</v>
      </c>
    </row>
    <row r="382" spans="1:8" x14ac:dyDescent="0.2">
      <c r="A382" s="189" t="s">
        <v>1530</v>
      </c>
      <c r="B382" s="189" t="s">
        <v>1531</v>
      </c>
      <c r="C382" s="189"/>
      <c r="D382" s="187">
        <v>33573</v>
      </c>
      <c r="E382" s="187">
        <v>46022</v>
      </c>
      <c r="F382" s="189" t="s">
        <v>72</v>
      </c>
      <c r="G382" s="189" t="s">
        <v>72</v>
      </c>
      <c r="H382" s="189" t="s">
        <v>817</v>
      </c>
    </row>
    <row r="383" spans="1:8" x14ac:dyDescent="0.2">
      <c r="A383" s="189" t="s">
        <v>1532</v>
      </c>
      <c r="B383" s="189" t="s">
        <v>1533</v>
      </c>
      <c r="C383" s="189"/>
      <c r="D383" s="187">
        <v>29432</v>
      </c>
      <c r="E383" s="187">
        <v>46022</v>
      </c>
      <c r="F383" s="189" t="s">
        <v>458</v>
      </c>
      <c r="G383" s="189" t="s">
        <v>458</v>
      </c>
      <c r="H383" s="189" t="s">
        <v>817</v>
      </c>
    </row>
    <row r="384" spans="1:8" x14ac:dyDescent="0.2">
      <c r="A384" s="189" t="s">
        <v>1534</v>
      </c>
      <c r="B384" s="189" t="s">
        <v>1535</v>
      </c>
      <c r="C384" s="189"/>
      <c r="D384" s="187">
        <v>23012</v>
      </c>
      <c r="E384" s="187">
        <v>46022</v>
      </c>
      <c r="F384" s="189" t="s">
        <v>155</v>
      </c>
      <c r="G384" s="189" t="s">
        <v>155</v>
      </c>
      <c r="H384" s="189" t="s">
        <v>817</v>
      </c>
    </row>
    <row r="385" spans="1:8" x14ac:dyDescent="0.2">
      <c r="A385" s="189" t="s">
        <v>1536</v>
      </c>
      <c r="B385" s="189" t="s">
        <v>1537</v>
      </c>
      <c r="C385" s="189"/>
      <c r="D385" s="187">
        <v>23012</v>
      </c>
      <c r="E385" s="187">
        <v>46022</v>
      </c>
      <c r="F385" s="189" t="s">
        <v>95</v>
      </c>
      <c r="G385" s="189" t="s">
        <v>95</v>
      </c>
      <c r="H385" s="189" t="s">
        <v>817</v>
      </c>
    </row>
    <row r="386" spans="1:8" x14ac:dyDescent="0.2">
      <c r="A386" s="189" t="s">
        <v>1538</v>
      </c>
      <c r="B386" s="189" t="s">
        <v>1539</v>
      </c>
      <c r="C386" s="189"/>
      <c r="D386" s="187">
        <v>23012</v>
      </c>
      <c r="E386" s="187">
        <v>46022</v>
      </c>
      <c r="F386" s="189" t="s">
        <v>73</v>
      </c>
      <c r="G386" s="189" t="s">
        <v>73</v>
      </c>
      <c r="H386" s="189" t="s">
        <v>817</v>
      </c>
    </row>
    <row r="387" spans="1:8" x14ac:dyDescent="0.2">
      <c r="A387" s="189" t="s">
        <v>1540</v>
      </c>
      <c r="B387" s="189" t="s">
        <v>1541</v>
      </c>
      <c r="C387" s="189"/>
      <c r="D387" s="187">
        <v>23012</v>
      </c>
      <c r="E387" s="187">
        <v>46022</v>
      </c>
      <c r="F387" s="189" t="s">
        <v>459</v>
      </c>
      <c r="G387" s="189" t="s">
        <v>459</v>
      </c>
      <c r="H387" s="189" t="s">
        <v>817</v>
      </c>
    </row>
    <row r="388" spans="1:8" x14ac:dyDescent="0.2">
      <c r="A388" s="189" t="s">
        <v>1542</v>
      </c>
      <c r="B388" s="189" t="s">
        <v>1543</v>
      </c>
      <c r="C388" s="189"/>
      <c r="D388" s="187">
        <v>23012</v>
      </c>
      <c r="E388" s="187">
        <v>46022</v>
      </c>
      <c r="F388" s="189" t="s">
        <v>460</v>
      </c>
      <c r="G388" s="189" t="s">
        <v>460</v>
      </c>
      <c r="H388" s="189" t="s">
        <v>817</v>
      </c>
    </row>
    <row r="389" spans="1:8" x14ac:dyDescent="0.2">
      <c r="A389" s="189"/>
      <c r="B389" s="189" t="s">
        <v>1544</v>
      </c>
      <c r="C389" s="189"/>
      <c r="D389" s="187">
        <v>23012</v>
      </c>
      <c r="E389" s="187">
        <v>46022</v>
      </c>
      <c r="F389" s="189"/>
      <c r="G389" s="189" t="s">
        <v>101</v>
      </c>
      <c r="H389" s="189" t="s">
        <v>817</v>
      </c>
    </row>
    <row r="390" spans="1:8" x14ac:dyDescent="0.2">
      <c r="A390" s="189" t="s">
        <v>1545</v>
      </c>
      <c r="B390" s="189" t="s">
        <v>1546</v>
      </c>
      <c r="C390" s="189"/>
      <c r="D390" s="187">
        <v>23012</v>
      </c>
      <c r="E390" s="187">
        <v>32873</v>
      </c>
      <c r="F390" s="189"/>
      <c r="G390" s="189" t="s">
        <v>1547</v>
      </c>
      <c r="H390" s="189" t="s">
        <v>933</v>
      </c>
    </row>
    <row r="391" spans="1:8" x14ac:dyDescent="0.2">
      <c r="A391" s="189" t="s">
        <v>1548</v>
      </c>
      <c r="B391" s="189" t="s">
        <v>1549</v>
      </c>
      <c r="C391" s="189"/>
      <c r="D391" s="187">
        <v>23012</v>
      </c>
      <c r="E391" s="187">
        <v>46022</v>
      </c>
      <c r="F391" s="189" t="s">
        <v>1550</v>
      </c>
      <c r="G391" s="189" t="s">
        <v>1550</v>
      </c>
      <c r="H391" s="189" t="s">
        <v>817</v>
      </c>
    </row>
    <row r="392" spans="1:8" x14ac:dyDescent="0.2">
      <c r="A392" s="189" t="s">
        <v>1551</v>
      </c>
      <c r="B392" s="189" t="s">
        <v>1552</v>
      </c>
      <c r="C392" s="189"/>
      <c r="D392" s="187">
        <v>23012</v>
      </c>
      <c r="E392" s="187">
        <v>46022</v>
      </c>
      <c r="F392" s="189" t="s">
        <v>308</v>
      </c>
      <c r="G392" s="189" t="s">
        <v>308</v>
      </c>
      <c r="H392" s="189" t="s">
        <v>817</v>
      </c>
    </row>
    <row r="393" spans="1:8" x14ac:dyDescent="0.2">
      <c r="A393" s="189" t="s">
        <v>1553</v>
      </c>
      <c r="B393" s="189" t="s">
        <v>1554</v>
      </c>
      <c r="C393" s="189"/>
      <c r="D393" s="187">
        <v>23012</v>
      </c>
      <c r="E393" s="187">
        <v>35946</v>
      </c>
      <c r="F393" s="189" t="s">
        <v>1555</v>
      </c>
      <c r="G393" s="189" t="s">
        <v>1555</v>
      </c>
      <c r="H393" s="189" t="s">
        <v>933</v>
      </c>
    </row>
    <row r="394" spans="1:8" x14ac:dyDescent="0.2">
      <c r="A394" s="189" t="s">
        <v>1556</v>
      </c>
      <c r="B394" s="189" t="s">
        <v>1557</v>
      </c>
      <c r="C394" s="189"/>
      <c r="D394" s="187">
        <v>23674</v>
      </c>
      <c r="E394" s="187">
        <v>46022</v>
      </c>
      <c r="F394" s="189" t="s">
        <v>309</v>
      </c>
      <c r="G394" s="189" t="s">
        <v>309</v>
      </c>
      <c r="H394" s="189" t="s">
        <v>817</v>
      </c>
    </row>
    <row r="395" spans="1:8" x14ac:dyDescent="0.2">
      <c r="A395" s="189" t="s">
        <v>1558</v>
      </c>
      <c r="B395" s="189" t="s">
        <v>1559</v>
      </c>
      <c r="C395" s="189"/>
      <c r="D395" s="187">
        <v>23012</v>
      </c>
      <c r="E395" s="187">
        <v>46022</v>
      </c>
      <c r="F395" s="189" t="s">
        <v>310</v>
      </c>
      <c r="G395" s="189" t="s">
        <v>310</v>
      </c>
      <c r="H395" s="189" t="s">
        <v>817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>
    <tabColor rgb="FF00B0F0"/>
    <pageSetUpPr fitToPage="1"/>
  </sheetPr>
  <dimension ref="A1:AM325"/>
  <sheetViews>
    <sheetView showGridLines="0" zoomScale="80" zoomScaleNormal="80" workbookViewId="0">
      <selection activeCell="A2" sqref="A2:X2"/>
    </sheetView>
  </sheetViews>
  <sheetFormatPr defaultColWidth="9.6640625" defaultRowHeight="12" customHeight="1" x14ac:dyDescent="0.25"/>
  <cols>
    <col min="1" max="1" width="5" style="83" customWidth="1"/>
    <col min="2" max="2" width="4.33203125" style="83" customWidth="1"/>
    <col min="3" max="3" width="23.77734375" style="83" bestFit="1" customWidth="1"/>
    <col min="4" max="4" width="2.6640625" style="83" customWidth="1"/>
    <col min="5" max="5" width="9.6640625" style="83"/>
    <col min="6" max="6" width="2.6640625" style="83" customWidth="1"/>
    <col min="7" max="7" width="9.6640625" style="83"/>
    <col min="8" max="8" width="2.6640625" style="83" customWidth="1"/>
    <col min="9" max="9" width="9.6640625" style="16"/>
    <col min="10" max="10" width="5.44140625" style="83" customWidth="1"/>
    <col min="11" max="11" width="8.44140625" style="83" customWidth="1"/>
    <col min="12" max="12" width="2.6640625" style="83" customWidth="1"/>
    <col min="13" max="13" width="9.6640625" style="83"/>
    <col min="14" max="14" width="2.6640625" style="83" customWidth="1"/>
    <col min="15" max="15" width="9.6640625" style="83"/>
    <col min="16" max="16" width="2.6640625" style="83" customWidth="1"/>
    <col min="17" max="17" width="9.6640625" style="83"/>
    <col min="18" max="18" width="2.6640625" style="83" customWidth="1"/>
    <col min="19" max="19" width="9.6640625" style="83"/>
    <col min="20" max="20" width="2.6640625" style="83" customWidth="1"/>
    <col min="21" max="21" width="9.6640625" style="83"/>
    <col min="22" max="22" width="2.6640625" style="83" customWidth="1"/>
    <col min="23" max="23" width="9.77734375" style="83" customWidth="1"/>
    <col min="24" max="24" width="2.6640625" style="83" customWidth="1"/>
    <col min="25" max="25" width="9.6640625" style="83"/>
    <col min="26" max="26" width="2.6640625" style="83" customWidth="1"/>
    <col min="27" max="27" width="9.6640625" style="83"/>
    <col min="28" max="28" width="5.44140625" style="83" customWidth="1"/>
    <col min="29" max="29" width="9.6640625" style="83"/>
    <col min="30" max="30" width="2.6640625" style="83" customWidth="1"/>
    <col min="31" max="31" width="9.6640625" style="83"/>
    <col min="32" max="32" width="2.6640625" style="83" customWidth="1"/>
    <col min="33" max="33" width="9.6640625" style="83"/>
    <col min="34" max="34" width="2.6640625" style="83" customWidth="1"/>
    <col min="35" max="35" width="6.21875" style="83" customWidth="1"/>
    <col min="36" max="36" width="2" style="201" customWidth="1"/>
    <col min="37" max="38" width="9.6640625" style="83"/>
    <col min="39" max="39" width="18.33203125" style="83" bestFit="1" customWidth="1"/>
    <col min="40" max="256" width="9.6640625" style="83"/>
    <col min="257" max="257" width="5" style="83" customWidth="1"/>
    <col min="258" max="258" width="4.33203125" style="83" customWidth="1"/>
    <col min="259" max="259" width="23.77734375" style="83" bestFit="1" customWidth="1"/>
    <col min="260" max="260" width="2.6640625" style="83" customWidth="1"/>
    <col min="261" max="261" width="9.6640625" style="83"/>
    <col min="262" max="262" width="2.6640625" style="83" customWidth="1"/>
    <col min="263" max="263" width="9.6640625" style="83"/>
    <col min="264" max="264" width="2.6640625" style="83" customWidth="1"/>
    <col min="265" max="265" width="9.6640625" style="83"/>
    <col min="266" max="266" width="5.44140625" style="83" customWidth="1"/>
    <col min="267" max="267" width="8.44140625" style="83" customWidth="1"/>
    <col min="268" max="268" width="2.6640625" style="83" customWidth="1"/>
    <col min="269" max="269" width="9.6640625" style="83"/>
    <col min="270" max="270" width="2.6640625" style="83" customWidth="1"/>
    <col min="271" max="271" width="9.6640625" style="83"/>
    <col min="272" max="272" width="2.6640625" style="83" customWidth="1"/>
    <col min="273" max="273" width="9.6640625" style="83"/>
    <col min="274" max="274" width="2.6640625" style="83" customWidth="1"/>
    <col min="275" max="275" width="9.6640625" style="83"/>
    <col min="276" max="276" width="2.6640625" style="83" customWidth="1"/>
    <col min="277" max="277" width="9.6640625" style="83"/>
    <col min="278" max="278" width="2.6640625" style="83" customWidth="1"/>
    <col min="279" max="279" width="9.77734375" style="83" customWidth="1"/>
    <col min="280" max="280" width="2.6640625" style="83" customWidth="1"/>
    <col min="281" max="281" width="9.6640625" style="83"/>
    <col min="282" max="282" width="2.6640625" style="83" customWidth="1"/>
    <col min="283" max="283" width="9.6640625" style="83"/>
    <col min="284" max="284" width="5.44140625" style="83" customWidth="1"/>
    <col min="285" max="285" width="9.6640625" style="83"/>
    <col min="286" max="286" width="2.6640625" style="83" customWidth="1"/>
    <col min="287" max="287" width="9.6640625" style="83"/>
    <col min="288" max="288" width="2.6640625" style="83" customWidth="1"/>
    <col min="289" max="289" width="9.6640625" style="83"/>
    <col min="290" max="290" width="2.6640625" style="83" customWidth="1"/>
    <col min="291" max="512" width="9.6640625" style="83"/>
    <col min="513" max="513" width="5" style="83" customWidth="1"/>
    <col min="514" max="514" width="4.33203125" style="83" customWidth="1"/>
    <col min="515" max="515" width="23.77734375" style="83" bestFit="1" customWidth="1"/>
    <col min="516" max="516" width="2.6640625" style="83" customWidth="1"/>
    <col min="517" max="517" width="9.6640625" style="83"/>
    <col min="518" max="518" width="2.6640625" style="83" customWidth="1"/>
    <col min="519" max="519" width="9.6640625" style="83"/>
    <col min="520" max="520" width="2.6640625" style="83" customWidth="1"/>
    <col min="521" max="521" width="9.6640625" style="83"/>
    <col min="522" max="522" width="5.44140625" style="83" customWidth="1"/>
    <col min="523" max="523" width="8.44140625" style="83" customWidth="1"/>
    <col min="524" max="524" width="2.6640625" style="83" customWidth="1"/>
    <col min="525" max="525" width="9.6640625" style="83"/>
    <col min="526" max="526" width="2.6640625" style="83" customWidth="1"/>
    <col min="527" max="527" width="9.6640625" style="83"/>
    <col min="528" max="528" width="2.6640625" style="83" customWidth="1"/>
    <col min="529" max="529" width="9.6640625" style="83"/>
    <col min="530" max="530" width="2.6640625" style="83" customWidth="1"/>
    <col min="531" max="531" width="9.6640625" style="83"/>
    <col min="532" max="532" width="2.6640625" style="83" customWidth="1"/>
    <col min="533" max="533" width="9.6640625" style="83"/>
    <col min="534" max="534" width="2.6640625" style="83" customWidth="1"/>
    <col min="535" max="535" width="9.77734375" style="83" customWidth="1"/>
    <col min="536" max="536" width="2.6640625" style="83" customWidth="1"/>
    <col min="537" max="537" width="9.6640625" style="83"/>
    <col min="538" max="538" width="2.6640625" style="83" customWidth="1"/>
    <col min="539" max="539" width="9.6640625" style="83"/>
    <col min="540" max="540" width="5.44140625" style="83" customWidth="1"/>
    <col min="541" max="541" width="9.6640625" style="83"/>
    <col min="542" max="542" width="2.6640625" style="83" customWidth="1"/>
    <col min="543" max="543" width="9.6640625" style="83"/>
    <col min="544" max="544" width="2.6640625" style="83" customWidth="1"/>
    <col min="545" max="545" width="9.6640625" style="83"/>
    <col min="546" max="546" width="2.6640625" style="83" customWidth="1"/>
    <col min="547" max="768" width="9.6640625" style="83"/>
    <col min="769" max="769" width="5" style="83" customWidth="1"/>
    <col min="770" max="770" width="4.33203125" style="83" customWidth="1"/>
    <col min="771" max="771" width="23.77734375" style="83" bestFit="1" customWidth="1"/>
    <col min="772" max="772" width="2.6640625" style="83" customWidth="1"/>
    <col min="773" max="773" width="9.6640625" style="83"/>
    <col min="774" max="774" width="2.6640625" style="83" customWidth="1"/>
    <col min="775" max="775" width="9.6640625" style="83"/>
    <col min="776" max="776" width="2.6640625" style="83" customWidth="1"/>
    <col min="777" max="777" width="9.6640625" style="83"/>
    <col min="778" max="778" width="5.44140625" style="83" customWidth="1"/>
    <col min="779" max="779" width="8.44140625" style="83" customWidth="1"/>
    <col min="780" max="780" width="2.6640625" style="83" customWidth="1"/>
    <col min="781" max="781" width="9.6640625" style="83"/>
    <col min="782" max="782" width="2.6640625" style="83" customWidth="1"/>
    <col min="783" max="783" width="9.6640625" style="83"/>
    <col min="784" max="784" width="2.6640625" style="83" customWidth="1"/>
    <col min="785" max="785" width="9.6640625" style="83"/>
    <col min="786" max="786" width="2.6640625" style="83" customWidth="1"/>
    <col min="787" max="787" width="9.6640625" style="83"/>
    <col min="788" max="788" width="2.6640625" style="83" customWidth="1"/>
    <col min="789" max="789" width="9.6640625" style="83"/>
    <col min="790" max="790" width="2.6640625" style="83" customWidth="1"/>
    <col min="791" max="791" width="9.77734375" style="83" customWidth="1"/>
    <col min="792" max="792" width="2.6640625" style="83" customWidth="1"/>
    <col min="793" max="793" width="9.6640625" style="83"/>
    <col min="794" max="794" width="2.6640625" style="83" customWidth="1"/>
    <col min="795" max="795" width="9.6640625" style="83"/>
    <col min="796" max="796" width="5.44140625" style="83" customWidth="1"/>
    <col min="797" max="797" width="9.6640625" style="83"/>
    <col min="798" max="798" width="2.6640625" style="83" customWidth="1"/>
    <col min="799" max="799" width="9.6640625" style="83"/>
    <col min="800" max="800" width="2.6640625" style="83" customWidth="1"/>
    <col min="801" max="801" width="9.6640625" style="83"/>
    <col min="802" max="802" width="2.6640625" style="83" customWidth="1"/>
    <col min="803" max="1024" width="9.6640625" style="83"/>
    <col min="1025" max="1025" width="5" style="83" customWidth="1"/>
    <col min="1026" max="1026" width="4.33203125" style="83" customWidth="1"/>
    <col min="1027" max="1027" width="23.77734375" style="83" bestFit="1" customWidth="1"/>
    <col min="1028" max="1028" width="2.6640625" style="83" customWidth="1"/>
    <col min="1029" max="1029" width="9.6640625" style="83"/>
    <col min="1030" max="1030" width="2.6640625" style="83" customWidth="1"/>
    <col min="1031" max="1031" width="9.6640625" style="83"/>
    <col min="1032" max="1032" width="2.6640625" style="83" customWidth="1"/>
    <col min="1033" max="1033" width="9.6640625" style="83"/>
    <col min="1034" max="1034" width="5.44140625" style="83" customWidth="1"/>
    <col min="1035" max="1035" width="8.44140625" style="83" customWidth="1"/>
    <col min="1036" max="1036" width="2.6640625" style="83" customWidth="1"/>
    <col min="1037" max="1037" width="9.6640625" style="83"/>
    <col min="1038" max="1038" width="2.6640625" style="83" customWidth="1"/>
    <col min="1039" max="1039" width="9.6640625" style="83"/>
    <col min="1040" max="1040" width="2.6640625" style="83" customWidth="1"/>
    <col min="1041" max="1041" width="9.6640625" style="83"/>
    <col min="1042" max="1042" width="2.6640625" style="83" customWidth="1"/>
    <col min="1043" max="1043" width="9.6640625" style="83"/>
    <col min="1044" max="1044" width="2.6640625" style="83" customWidth="1"/>
    <col min="1045" max="1045" width="9.6640625" style="83"/>
    <col min="1046" max="1046" width="2.6640625" style="83" customWidth="1"/>
    <col min="1047" max="1047" width="9.77734375" style="83" customWidth="1"/>
    <col min="1048" max="1048" width="2.6640625" style="83" customWidth="1"/>
    <col min="1049" max="1049" width="9.6640625" style="83"/>
    <col min="1050" max="1050" width="2.6640625" style="83" customWidth="1"/>
    <col min="1051" max="1051" width="9.6640625" style="83"/>
    <col min="1052" max="1052" width="5.44140625" style="83" customWidth="1"/>
    <col min="1053" max="1053" width="9.6640625" style="83"/>
    <col min="1054" max="1054" width="2.6640625" style="83" customWidth="1"/>
    <col min="1055" max="1055" width="9.6640625" style="83"/>
    <col min="1056" max="1056" width="2.6640625" style="83" customWidth="1"/>
    <col min="1057" max="1057" width="9.6640625" style="83"/>
    <col min="1058" max="1058" width="2.6640625" style="83" customWidth="1"/>
    <col min="1059" max="1280" width="9.6640625" style="83"/>
    <col min="1281" max="1281" width="5" style="83" customWidth="1"/>
    <col min="1282" max="1282" width="4.33203125" style="83" customWidth="1"/>
    <col min="1283" max="1283" width="23.77734375" style="83" bestFit="1" customWidth="1"/>
    <col min="1284" max="1284" width="2.6640625" style="83" customWidth="1"/>
    <col min="1285" max="1285" width="9.6640625" style="83"/>
    <col min="1286" max="1286" width="2.6640625" style="83" customWidth="1"/>
    <col min="1287" max="1287" width="9.6640625" style="83"/>
    <col min="1288" max="1288" width="2.6640625" style="83" customWidth="1"/>
    <col min="1289" max="1289" width="9.6640625" style="83"/>
    <col min="1290" max="1290" width="5.44140625" style="83" customWidth="1"/>
    <col min="1291" max="1291" width="8.44140625" style="83" customWidth="1"/>
    <col min="1292" max="1292" width="2.6640625" style="83" customWidth="1"/>
    <col min="1293" max="1293" width="9.6640625" style="83"/>
    <col min="1294" max="1294" width="2.6640625" style="83" customWidth="1"/>
    <col min="1295" max="1295" width="9.6640625" style="83"/>
    <col min="1296" max="1296" width="2.6640625" style="83" customWidth="1"/>
    <col min="1297" max="1297" width="9.6640625" style="83"/>
    <col min="1298" max="1298" width="2.6640625" style="83" customWidth="1"/>
    <col min="1299" max="1299" width="9.6640625" style="83"/>
    <col min="1300" max="1300" width="2.6640625" style="83" customWidth="1"/>
    <col min="1301" max="1301" width="9.6640625" style="83"/>
    <col min="1302" max="1302" width="2.6640625" style="83" customWidth="1"/>
    <col min="1303" max="1303" width="9.77734375" style="83" customWidth="1"/>
    <col min="1304" max="1304" width="2.6640625" style="83" customWidth="1"/>
    <col min="1305" max="1305" width="9.6640625" style="83"/>
    <col min="1306" max="1306" width="2.6640625" style="83" customWidth="1"/>
    <col min="1307" max="1307" width="9.6640625" style="83"/>
    <col min="1308" max="1308" width="5.44140625" style="83" customWidth="1"/>
    <col min="1309" max="1309" width="9.6640625" style="83"/>
    <col min="1310" max="1310" width="2.6640625" style="83" customWidth="1"/>
    <col min="1311" max="1311" width="9.6640625" style="83"/>
    <col min="1312" max="1312" width="2.6640625" style="83" customWidth="1"/>
    <col min="1313" max="1313" width="9.6640625" style="83"/>
    <col min="1314" max="1314" width="2.6640625" style="83" customWidth="1"/>
    <col min="1315" max="1536" width="9.6640625" style="83"/>
    <col min="1537" max="1537" width="5" style="83" customWidth="1"/>
    <col min="1538" max="1538" width="4.33203125" style="83" customWidth="1"/>
    <col min="1539" max="1539" width="23.77734375" style="83" bestFit="1" customWidth="1"/>
    <col min="1540" max="1540" width="2.6640625" style="83" customWidth="1"/>
    <col min="1541" max="1541" width="9.6640625" style="83"/>
    <col min="1542" max="1542" width="2.6640625" style="83" customWidth="1"/>
    <col min="1543" max="1543" width="9.6640625" style="83"/>
    <col min="1544" max="1544" width="2.6640625" style="83" customWidth="1"/>
    <col min="1545" max="1545" width="9.6640625" style="83"/>
    <col min="1546" max="1546" width="5.44140625" style="83" customWidth="1"/>
    <col min="1547" max="1547" width="8.44140625" style="83" customWidth="1"/>
    <col min="1548" max="1548" width="2.6640625" style="83" customWidth="1"/>
    <col min="1549" max="1549" width="9.6640625" style="83"/>
    <col min="1550" max="1550" width="2.6640625" style="83" customWidth="1"/>
    <col min="1551" max="1551" width="9.6640625" style="83"/>
    <col min="1552" max="1552" width="2.6640625" style="83" customWidth="1"/>
    <col min="1553" max="1553" width="9.6640625" style="83"/>
    <col min="1554" max="1554" width="2.6640625" style="83" customWidth="1"/>
    <col min="1555" max="1555" width="9.6640625" style="83"/>
    <col min="1556" max="1556" width="2.6640625" style="83" customWidth="1"/>
    <col min="1557" max="1557" width="9.6640625" style="83"/>
    <col min="1558" max="1558" width="2.6640625" style="83" customWidth="1"/>
    <col min="1559" max="1559" width="9.77734375" style="83" customWidth="1"/>
    <col min="1560" max="1560" width="2.6640625" style="83" customWidth="1"/>
    <col min="1561" max="1561" width="9.6640625" style="83"/>
    <col min="1562" max="1562" width="2.6640625" style="83" customWidth="1"/>
    <col min="1563" max="1563" width="9.6640625" style="83"/>
    <col min="1564" max="1564" width="5.44140625" style="83" customWidth="1"/>
    <col min="1565" max="1565" width="9.6640625" style="83"/>
    <col min="1566" max="1566" width="2.6640625" style="83" customWidth="1"/>
    <col min="1567" max="1567" width="9.6640625" style="83"/>
    <col min="1568" max="1568" width="2.6640625" style="83" customWidth="1"/>
    <col min="1569" max="1569" width="9.6640625" style="83"/>
    <col min="1570" max="1570" width="2.6640625" style="83" customWidth="1"/>
    <col min="1571" max="1792" width="9.6640625" style="83"/>
    <col min="1793" max="1793" width="5" style="83" customWidth="1"/>
    <col min="1794" max="1794" width="4.33203125" style="83" customWidth="1"/>
    <col min="1795" max="1795" width="23.77734375" style="83" bestFit="1" customWidth="1"/>
    <col min="1796" max="1796" width="2.6640625" style="83" customWidth="1"/>
    <col min="1797" max="1797" width="9.6640625" style="83"/>
    <col min="1798" max="1798" width="2.6640625" style="83" customWidth="1"/>
    <col min="1799" max="1799" width="9.6640625" style="83"/>
    <col min="1800" max="1800" width="2.6640625" style="83" customWidth="1"/>
    <col min="1801" max="1801" width="9.6640625" style="83"/>
    <col min="1802" max="1802" width="5.44140625" style="83" customWidth="1"/>
    <col min="1803" max="1803" width="8.44140625" style="83" customWidth="1"/>
    <col min="1804" max="1804" width="2.6640625" style="83" customWidth="1"/>
    <col min="1805" max="1805" width="9.6640625" style="83"/>
    <col min="1806" max="1806" width="2.6640625" style="83" customWidth="1"/>
    <col min="1807" max="1807" width="9.6640625" style="83"/>
    <col min="1808" max="1808" width="2.6640625" style="83" customWidth="1"/>
    <col min="1809" max="1809" width="9.6640625" style="83"/>
    <col min="1810" max="1810" width="2.6640625" style="83" customWidth="1"/>
    <col min="1811" max="1811" width="9.6640625" style="83"/>
    <col min="1812" max="1812" width="2.6640625" style="83" customWidth="1"/>
    <col min="1813" max="1813" width="9.6640625" style="83"/>
    <col min="1814" max="1814" width="2.6640625" style="83" customWidth="1"/>
    <col min="1815" max="1815" width="9.77734375" style="83" customWidth="1"/>
    <col min="1816" max="1816" width="2.6640625" style="83" customWidth="1"/>
    <col min="1817" max="1817" width="9.6640625" style="83"/>
    <col min="1818" max="1818" width="2.6640625" style="83" customWidth="1"/>
    <col min="1819" max="1819" width="9.6640625" style="83"/>
    <col min="1820" max="1820" width="5.44140625" style="83" customWidth="1"/>
    <col min="1821" max="1821" width="9.6640625" style="83"/>
    <col min="1822" max="1822" width="2.6640625" style="83" customWidth="1"/>
    <col min="1823" max="1823" width="9.6640625" style="83"/>
    <col min="1824" max="1824" width="2.6640625" style="83" customWidth="1"/>
    <col min="1825" max="1825" width="9.6640625" style="83"/>
    <col min="1826" max="1826" width="2.6640625" style="83" customWidth="1"/>
    <col min="1827" max="2048" width="9.6640625" style="83"/>
    <col min="2049" max="2049" width="5" style="83" customWidth="1"/>
    <col min="2050" max="2050" width="4.33203125" style="83" customWidth="1"/>
    <col min="2051" max="2051" width="23.77734375" style="83" bestFit="1" customWidth="1"/>
    <col min="2052" max="2052" width="2.6640625" style="83" customWidth="1"/>
    <col min="2053" max="2053" width="9.6640625" style="83"/>
    <col min="2054" max="2054" width="2.6640625" style="83" customWidth="1"/>
    <col min="2055" max="2055" width="9.6640625" style="83"/>
    <col min="2056" max="2056" width="2.6640625" style="83" customWidth="1"/>
    <col min="2057" max="2057" width="9.6640625" style="83"/>
    <col min="2058" max="2058" width="5.44140625" style="83" customWidth="1"/>
    <col min="2059" max="2059" width="8.44140625" style="83" customWidth="1"/>
    <col min="2060" max="2060" width="2.6640625" style="83" customWidth="1"/>
    <col min="2061" max="2061" width="9.6640625" style="83"/>
    <col min="2062" max="2062" width="2.6640625" style="83" customWidth="1"/>
    <col min="2063" max="2063" width="9.6640625" style="83"/>
    <col min="2064" max="2064" width="2.6640625" style="83" customWidth="1"/>
    <col min="2065" max="2065" width="9.6640625" style="83"/>
    <col min="2066" max="2066" width="2.6640625" style="83" customWidth="1"/>
    <col min="2067" max="2067" width="9.6640625" style="83"/>
    <col min="2068" max="2068" width="2.6640625" style="83" customWidth="1"/>
    <col min="2069" max="2069" width="9.6640625" style="83"/>
    <col min="2070" max="2070" width="2.6640625" style="83" customWidth="1"/>
    <col min="2071" max="2071" width="9.77734375" style="83" customWidth="1"/>
    <col min="2072" max="2072" width="2.6640625" style="83" customWidth="1"/>
    <col min="2073" max="2073" width="9.6640625" style="83"/>
    <col min="2074" max="2074" width="2.6640625" style="83" customWidth="1"/>
    <col min="2075" max="2075" width="9.6640625" style="83"/>
    <col min="2076" max="2076" width="5.44140625" style="83" customWidth="1"/>
    <col min="2077" max="2077" width="9.6640625" style="83"/>
    <col min="2078" max="2078" width="2.6640625" style="83" customWidth="1"/>
    <col min="2079" max="2079" width="9.6640625" style="83"/>
    <col min="2080" max="2080" width="2.6640625" style="83" customWidth="1"/>
    <col min="2081" max="2081" width="9.6640625" style="83"/>
    <col min="2082" max="2082" width="2.6640625" style="83" customWidth="1"/>
    <col min="2083" max="2304" width="9.6640625" style="83"/>
    <col min="2305" max="2305" width="5" style="83" customWidth="1"/>
    <col min="2306" max="2306" width="4.33203125" style="83" customWidth="1"/>
    <col min="2307" max="2307" width="23.77734375" style="83" bestFit="1" customWidth="1"/>
    <col min="2308" max="2308" width="2.6640625" style="83" customWidth="1"/>
    <col min="2309" max="2309" width="9.6640625" style="83"/>
    <col min="2310" max="2310" width="2.6640625" style="83" customWidth="1"/>
    <col min="2311" max="2311" width="9.6640625" style="83"/>
    <col min="2312" max="2312" width="2.6640625" style="83" customWidth="1"/>
    <col min="2313" max="2313" width="9.6640625" style="83"/>
    <col min="2314" max="2314" width="5.44140625" style="83" customWidth="1"/>
    <col min="2315" max="2315" width="8.44140625" style="83" customWidth="1"/>
    <col min="2316" max="2316" width="2.6640625" style="83" customWidth="1"/>
    <col min="2317" max="2317" width="9.6640625" style="83"/>
    <col min="2318" max="2318" width="2.6640625" style="83" customWidth="1"/>
    <col min="2319" max="2319" width="9.6640625" style="83"/>
    <col min="2320" max="2320" width="2.6640625" style="83" customWidth="1"/>
    <col min="2321" max="2321" width="9.6640625" style="83"/>
    <col min="2322" max="2322" width="2.6640625" style="83" customWidth="1"/>
    <col min="2323" max="2323" width="9.6640625" style="83"/>
    <col min="2324" max="2324" width="2.6640625" style="83" customWidth="1"/>
    <col min="2325" max="2325" width="9.6640625" style="83"/>
    <col min="2326" max="2326" width="2.6640625" style="83" customWidth="1"/>
    <col min="2327" max="2327" width="9.77734375" style="83" customWidth="1"/>
    <col min="2328" max="2328" width="2.6640625" style="83" customWidth="1"/>
    <col min="2329" max="2329" width="9.6640625" style="83"/>
    <col min="2330" max="2330" width="2.6640625" style="83" customWidth="1"/>
    <col min="2331" max="2331" width="9.6640625" style="83"/>
    <col min="2332" max="2332" width="5.44140625" style="83" customWidth="1"/>
    <col min="2333" max="2333" width="9.6640625" style="83"/>
    <col min="2334" max="2334" width="2.6640625" style="83" customWidth="1"/>
    <col min="2335" max="2335" width="9.6640625" style="83"/>
    <col min="2336" max="2336" width="2.6640625" style="83" customWidth="1"/>
    <col min="2337" max="2337" width="9.6640625" style="83"/>
    <col min="2338" max="2338" width="2.6640625" style="83" customWidth="1"/>
    <col min="2339" max="2560" width="9.6640625" style="83"/>
    <col min="2561" max="2561" width="5" style="83" customWidth="1"/>
    <col min="2562" max="2562" width="4.33203125" style="83" customWidth="1"/>
    <col min="2563" max="2563" width="23.77734375" style="83" bestFit="1" customWidth="1"/>
    <col min="2564" max="2564" width="2.6640625" style="83" customWidth="1"/>
    <col min="2565" max="2565" width="9.6640625" style="83"/>
    <col min="2566" max="2566" width="2.6640625" style="83" customWidth="1"/>
    <col min="2567" max="2567" width="9.6640625" style="83"/>
    <col min="2568" max="2568" width="2.6640625" style="83" customWidth="1"/>
    <col min="2569" max="2569" width="9.6640625" style="83"/>
    <col min="2570" max="2570" width="5.44140625" style="83" customWidth="1"/>
    <col min="2571" max="2571" width="8.44140625" style="83" customWidth="1"/>
    <col min="2572" max="2572" width="2.6640625" style="83" customWidth="1"/>
    <col min="2573" max="2573" width="9.6640625" style="83"/>
    <col min="2574" max="2574" width="2.6640625" style="83" customWidth="1"/>
    <col min="2575" max="2575" width="9.6640625" style="83"/>
    <col min="2576" max="2576" width="2.6640625" style="83" customWidth="1"/>
    <col min="2577" max="2577" width="9.6640625" style="83"/>
    <col min="2578" max="2578" width="2.6640625" style="83" customWidth="1"/>
    <col min="2579" max="2579" width="9.6640625" style="83"/>
    <col min="2580" max="2580" width="2.6640625" style="83" customWidth="1"/>
    <col min="2581" max="2581" width="9.6640625" style="83"/>
    <col min="2582" max="2582" width="2.6640625" style="83" customWidth="1"/>
    <col min="2583" max="2583" width="9.77734375" style="83" customWidth="1"/>
    <col min="2584" max="2584" width="2.6640625" style="83" customWidth="1"/>
    <col min="2585" max="2585" width="9.6640625" style="83"/>
    <col min="2586" max="2586" width="2.6640625" style="83" customWidth="1"/>
    <col min="2587" max="2587" width="9.6640625" style="83"/>
    <col min="2588" max="2588" width="5.44140625" style="83" customWidth="1"/>
    <col min="2589" max="2589" width="9.6640625" style="83"/>
    <col min="2590" max="2590" width="2.6640625" style="83" customWidth="1"/>
    <col min="2591" max="2591" width="9.6640625" style="83"/>
    <col min="2592" max="2592" width="2.6640625" style="83" customWidth="1"/>
    <col min="2593" max="2593" width="9.6640625" style="83"/>
    <col min="2594" max="2594" width="2.6640625" style="83" customWidth="1"/>
    <col min="2595" max="2816" width="9.6640625" style="83"/>
    <col min="2817" max="2817" width="5" style="83" customWidth="1"/>
    <col min="2818" max="2818" width="4.33203125" style="83" customWidth="1"/>
    <col min="2819" max="2819" width="23.77734375" style="83" bestFit="1" customWidth="1"/>
    <col min="2820" max="2820" width="2.6640625" style="83" customWidth="1"/>
    <col min="2821" max="2821" width="9.6640625" style="83"/>
    <col min="2822" max="2822" width="2.6640625" style="83" customWidth="1"/>
    <col min="2823" max="2823" width="9.6640625" style="83"/>
    <col min="2824" max="2824" width="2.6640625" style="83" customWidth="1"/>
    <col min="2825" max="2825" width="9.6640625" style="83"/>
    <col min="2826" max="2826" width="5.44140625" style="83" customWidth="1"/>
    <col min="2827" max="2827" width="8.44140625" style="83" customWidth="1"/>
    <col min="2828" max="2828" width="2.6640625" style="83" customWidth="1"/>
    <col min="2829" max="2829" width="9.6640625" style="83"/>
    <col min="2830" max="2830" width="2.6640625" style="83" customWidth="1"/>
    <col min="2831" max="2831" width="9.6640625" style="83"/>
    <col min="2832" max="2832" width="2.6640625" style="83" customWidth="1"/>
    <col min="2833" max="2833" width="9.6640625" style="83"/>
    <col min="2834" max="2834" width="2.6640625" style="83" customWidth="1"/>
    <col min="2835" max="2835" width="9.6640625" style="83"/>
    <col min="2836" max="2836" width="2.6640625" style="83" customWidth="1"/>
    <col min="2837" max="2837" width="9.6640625" style="83"/>
    <col min="2838" max="2838" width="2.6640625" style="83" customWidth="1"/>
    <col min="2839" max="2839" width="9.77734375" style="83" customWidth="1"/>
    <col min="2840" max="2840" width="2.6640625" style="83" customWidth="1"/>
    <col min="2841" max="2841" width="9.6640625" style="83"/>
    <col min="2842" max="2842" width="2.6640625" style="83" customWidth="1"/>
    <col min="2843" max="2843" width="9.6640625" style="83"/>
    <col min="2844" max="2844" width="5.44140625" style="83" customWidth="1"/>
    <col min="2845" max="2845" width="9.6640625" style="83"/>
    <col min="2846" max="2846" width="2.6640625" style="83" customWidth="1"/>
    <col min="2847" max="2847" width="9.6640625" style="83"/>
    <col min="2848" max="2848" width="2.6640625" style="83" customWidth="1"/>
    <col min="2849" max="2849" width="9.6640625" style="83"/>
    <col min="2850" max="2850" width="2.6640625" style="83" customWidth="1"/>
    <col min="2851" max="3072" width="9.6640625" style="83"/>
    <col min="3073" max="3073" width="5" style="83" customWidth="1"/>
    <col min="3074" max="3074" width="4.33203125" style="83" customWidth="1"/>
    <col min="3075" max="3075" width="23.77734375" style="83" bestFit="1" customWidth="1"/>
    <col min="3076" max="3076" width="2.6640625" style="83" customWidth="1"/>
    <col min="3077" max="3077" width="9.6640625" style="83"/>
    <col min="3078" max="3078" width="2.6640625" style="83" customWidth="1"/>
    <col min="3079" max="3079" width="9.6640625" style="83"/>
    <col min="3080" max="3080" width="2.6640625" style="83" customWidth="1"/>
    <col min="3081" max="3081" width="9.6640625" style="83"/>
    <col min="3082" max="3082" width="5.44140625" style="83" customWidth="1"/>
    <col min="3083" max="3083" width="8.44140625" style="83" customWidth="1"/>
    <col min="3084" max="3084" width="2.6640625" style="83" customWidth="1"/>
    <col min="3085" max="3085" width="9.6640625" style="83"/>
    <col min="3086" max="3086" width="2.6640625" style="83" customWidth="1"/>
    <col min="3087" max="3087" width="9.6640625" style="83"/>
    <col min="3088" max="3088" width="2.6640625" style="83" customWidth="1"/>
    <col min="3089" max="3089" width="9.6640625" style="83"/>
    <col min="3090" max="3090" width="2.6640625" style="83" customWidth="1"/>
    <col min="3091" max="3091" width="9.6640625" style="83"/>
    <col min="3092" max="3092" width="2.6640625" style="83" customWidth="1"/>
    <col min="3093" max="3093" width="9.6640625" style="83"/>
    <col min="3094" max="3094" width="2.6640625" style="83" customWidth="1"/>
    <col min="3095" max="3095" width="9.77734375" style="83" customWidth="1"/>
    <col min="3096" max="3096" width="2.6640625" style="83" customWidth="1"/>
    <col min="3097" max="3097" width="9.6640625" style="83"/>
    <col min="3098" max="3098" width="2.6640625" style="83" customWidth="1"/>
    <col min="3099" max="3099" width="9.6640625" style="83"/>
    <col min="3100" max="3100" width="5.44140625" style="83" customWidth="1"/>
    <col min="3101" max="3101" width="9.6640625" style="83"/>
    <col min="3102" max="3102" width="2.6640625" style="83" customWidth="1"/>
    <col min="3103" max="3103" width="9.6640625" style="83"/>
    <col min="3104" max="3104" width="2.6640625" style="83" customWidth="1"/>
    <col min="3105" max="3105" width="9.6640625" style="83"/>
    <col min="3106" max="3106" width="2.6640625" style="83" customWidth="1"/>
    <col min="3107" max="3328" width="9.6640625" style="83"/>
    <col min="3329" max="3329" width="5" style="83" customWidth="1"/>
    <col min="3330" max="3330" width="4.33203125" style="83" customWidth="1"/>
    <col min="3331" max="3331" width="23.77734375" style="83" bestFit="1" customWidth="1"/>
    <col min="3332" max="3332" width="2.6640625" style="83" customWidth="1"/>
    <col min="3333" max="3333" width="9.6640625" style="83"/>
    <col min="3334" max="3334" width="2.6640625" style="83" customWidth="1"/>
    <col min="3335" max="3335" width="9.6640625" style="83"/>
    <col min="3336" max="3336" width="2.6640625" style="83" customWidth="1"/>
    <col min="3337" max="3337" width="9.6640625" style="83"/>
    <col min="3338" max="3338" width="5.44140625" style="83" customWidth="1"/>
    <col min="3339" max="3339" width="8.44140625" style="83" customWidth="1"/>
    <col min="3340" max="3340" width="2.6640625" style="83" customWidth="1"/>
    <col min="3341" max="3341" width="9.6640625" style="83"/>
    <col min="3342" max="3342" width="2.6640625" style="83" customWidth="1"/>
    <col min="3343" max="3343" width="9.6640625" style="83"/>
    <col min="3344" max="3344" width="2.6640625" style="83" customWidth="1"/>
    <col min="3345" max="3345" width="9.6640625" style="83"/>
    <col min="3346" max="3346" width="2.6640625" style="83" customWidth="1"/>
    <col min="3347" max="3347" width="9.6640625" style="83"/>
    <col min="3348" max="3348" width="2.6640625" style="83" customWidth="1"/>
    <col min="3349" max="3349" width="9.6640625" style="83"/>
    <col min="3350" max="3350" width="2.6640625" style="83" customWidth="1"/>
    <col min="3351" max="3351" width="9.77734375" style="83" customWidth="1"/>
    <col min="3352" max="3352" width="2.6640625" style="83" customWidth="1"/>
    <col min="3353" max="3353" width="9.6640625" style="83"/>
    <col min="3354" max="3354" width="2.6640625" style="83" customWidth="1"/>
    <col min="3355" max="3355" width="9.6640625" style="83"/>
    <col min="3356" max="3356" width="5.44140625" style="83" customWidth="1"/>
    <col min="3357" max="3357" width="9.6640625" style="83"/>
    <col min="3358" max="3358" width="2.6640625" style="83" customWidth="1"/>
    <col min="3359" max="3359" width="9.6640625" style="83"/>
    <col min="3360" max="3360" width="2.6640625" style="83" customWidth="1"/>
    <col min="3361" max="3361" width="9.6640625" style="83"/>
    <col min="3362" max="3362" width="2.6640625" style="83" customWidth="1"/>
    <col min="3363" max="3584" width="9.6640625" style="83"/>
    <col min="3585" max="3585" width="5" style="83" customWidth="1"/>
    <col min="3586" max="3586" width="4.33203125" style="83" customWidth="1"/>
    <col min="3587" max="3587" width="23.77734375" style="83" bestFit="1" customWidth="1"/>
    <col min="3588" max="3588" width="2.6640625" style="83" customWidth="1"/>
    <col min="3589" max="3589" width="9.6640625" style="83"/>
    <col min="3590" max="3590" width="2.6640625" style="83" customWidth="1"/>
    <col min="3591" max="3591" width="9.6640625" style="83"/>
    <col min="3592" max="3592" width="2.6640625" style="83" customWidth="1"/>
    <col min="3593" max="3593" width="9.6640625" style="83"/>
    <col min="3594" max="3594" width="5.44140625" style="83" customWidth="1"/>
    <col min="3595" max="3595" width="8.44140625" style="83" customWidth="1"/>
    <col min="3596" max="3596" width="2.6640625" style="83" customWidth="1"/>
    <col min="3597" max="3597" width="9.6640625" style="83"/>
    <col min="3598" max="3598" width="2.6640625" style="83" customWidth="1"/>
    <col min="3599" max="3599" width="9.6640625" style="83"/>
    <col min="3600" max="3600" width="2.6640625" style="83" customWidth="1"/>
    <col min="3601" max="3601" width="9.6640625" style="83"/>
    <col min="3602" max="3602" width="2.6640625" style="83" customWidth="1"/>
    <col min="3603" max="3603" width="9.6640625" style="83"/>
    <col min="3604" max="3604" width="2.6640625" style="83" customWidth="1"/>
    <col min="3605" max="3605" width="9.6640625" style="83"/>
    <col min="3606" max="3606" width="2.6640625" style="83" customWidth="1"/>
    <col min="3607" max="3607" width="9.77734375" style="83" customWidth="1"/>
    <col min="3608" max="3608" width="2.6640625" style="83" customWidth="1"/>
    <col min="3609" max="3609" width="9.6640625" style="83"/>
    <col min="3610" max="3610" width="2.6640625" style="83" customWidth="1"/>
    <col min="3611" max="3611" width="9.6640625" style="83"/>
    <col min="3612" max="3612" width="5.44140625" style="83" customWidth="1"/>
    <col min="3613" max="3613" width="9.6640625" style="83"/>
    <col min="3614" max="3614" width="2.6640625" style="83" customWidth="1"/>
    <col min="3615" max="3615" width="9.6640625" style="83"/>
    <col min="3616" max="3616" width="2.6640625" style="83" customWidth="1"/>
    <col min="3617" max="3617" width="9.6640625" style="83"/>
    <col min="3618" max="3618" width="2.6640625" style="83" customWidth="1"/>
    <col min="3619" max="3840" width="9.6640625" style="83"/>
    <col min="3841" max="3841" width="5" style="83" customWidth="1"/>
    <col min="3842" max="3842" width="4.33203125" style="83" customWidth="1"/>
    <col min="3843" max="3843" width="23.77734375" style="83" bestFit="1" customWidth="1"/>
    <col min="3844" max="3844" width="2.6640625" style="83" customWidth="1"/>
    <col min="3845" max="3845" width="9.6640625" style="83"/>
    <col min="3846" max="3846" width="2.6640625" style="83" customWidth="1"/>
    <col min="3847" max="3847" width="9.6640625" style="83"/>
    <col min="3848" max="3848" width="2.6640625" style="83" customWidth="1"/>
    <col min="3849" max="3849" width="9.6640625" style="83"/>
    <col min="3850" max="3850" width="5.44140625" style="83" customWidth="1"/>
    <col min="3851" max="3851" width="8.44140625" style="83" customWidth="1"/>
    <col min="3852" max="3852" width="2.6640625" style="83" customWidth="1"/>
    <col min="3853" max="3853" width="9.6640625" style="83"/>
    <col min="3854" max="3854" width="2.6640625" style="83" customWidth="1"/>
    <col min="3855" max="3855" width="9.6640625" style="83"/>
    <col min="3856" max="3856" width="2.6640625" style="83" customWidth="1"/>
    <col min="3857" max="3857" width="9.6640625" style="83"/>
    <col min="3858" max="3858" width="2.6640625" style="83" customWidth="1"/>
    <col min="3859" max="3859" width="9.6640625" style="83"/>
    <col min="3860" max="3860" width="2.6640625" style="83" customWidth="1"/>
    <col min="3861" max="3861" width="9.6640625" style="83"/>
    <col min="3862" max="3862" width="2.6640625" style="83" customWidth="1"/>
    <col min="3863" max="3863" width="9.77734375" style="83" customWidth="1"/>
    <col min="3864" max="3864" width="2.6640625" style="83" customWidth="1"/>
    <col min="3865" max="3865" width="9.6640625" style="83"/>
    <col min="3866" max="3866" width="2.6640625" style="83" customWidth="1"/>
    <col min="3867" max="3867" width="9.6640625" style="83"/>
    <col min="3868" max="3868" width="5.44140625" style="83" customWidth="1"/>
    <col min="3869" max="3869" width="9.6640625" style="83"/>
    <col min="3870" max="3870" width="2.6640625" style="83" customWidth="1"/>
    <col min="3871" max="3871" width="9.6640625" style="83"/>
    <col min="3872" max="3872" width="2.6640625" style="83" customWidth="1"/>
    <col min="3873" max="3873" width="9.6640625" style="83"/>
    <col min="3874" max="3874" width="2.6640625" style="83" customWidth="1"/>
    <col min="3875" max="4096" width="9.6640625" style="83"/>
    <col min="4097" max="4097" width="5" style="83" customWidth="1"/>
    <col min="4098" max="4098" width="4.33203125" style="83" customWidth="1"/>
    <col min="4099" max="4099" width="23.77734375" style="83" bestFit="1" customWidth="1"/>
    <col min="4100" max="4100" width="2.6640625" style="83" customWidth="1"/>
    <col min="4101" max="4101" width="9.6640625" style="83"/>
    <col min="4102" max="4102" width="2.6640625" style="83" customWidth="1"/>
    <col min="4103" max="4103" width="9.6640625" style="83"/>
    <col min="4104" max="4104" width="2.6640625" style="83" customWidth="1"/>
    <col min="4105" max="4105" width="9.6640625" style="83"/>
    <col min="4106" max="4106" width="5.44140625" style="83" customWidth="1"/>
    <col min="4107" max="4107" width="8.44140625" style="83" customWidth="1"/>
    <col min="4108" max="4108" width="2.6640625" style="83" customWidth="1"/>
    <col min="4109" max="4109" width="9.6640625" style="83"/>
    <col min="4110" max="4110" width="2.6640625" style="83" customWidth="1"/>
    <col min="4111" max="4111" width="9.6640625" style="83"/>
    <col min="4112" max="4112" width="2.6640625" style="83" customWidth="1"/>
    <col min="4113" max="4113" width="9.6640625" style="83"/>
    <col min="4114" max="4114" width="2.6640625" style="83" customWidth="1"/>
    <col min="4115" max="4115" width="9.6640625" style="83"/>
    <col min="4116" max="4116" width="2.6640625" style="83" customWidth="1"/>
    <col min="4117" max="4117" width="9.6640625" style="83"/>
    <col min="4118" max="4118" width="2.6640625" style="83" customWidth="1"/>
    <col min="4119" max="4119" width="9.77734375" style="83" customWidth="1"/>
    <col min="4120" max="4120" width="2.6640625" style="83" customWidth="1"/>
    <col min="4121" max="4121" width="9.6640625" style="83"/>
    <col min="4122" max="4122" width="2.6640625" style="83" customWidth="1"/>
    <col min="4123" max="4123" width="9.6640625" style="83"/>
    <col min="4124" max="4124" width="5.44140625" style="83" customWidth="1"/>
    <col min="4125" max="4125" width="9.6640625" style="83"/>
    <col min="4126" max="4126" width="2.6640625" style="83" customWidth="1"/>
    <col min="4127" max="4127" width="9.6640625" style="83"/>
    <col min="4128" max="4128" width="2.6640625" style="83" customWidth="1"/>
    <col min="4129" max="4129" width="9.6640625" style="83"/>
    <col min="4130" max="4130" width="2.6640625" style="83" customWidth="1"/>
    <col min="4131" max="4352" width="9.6640625" style="83"/>
    <col min="4353" max="4353" width="5" style="83" customWidth="1"/>
    <col min="4354" max="4354" width="4.33203125" style="83" customWidth="1"/>
    <col min="4355" max="4355" width="23.77734375" style="83" bestFit="1" customWidth="1"/>
    <col min="4356" max="4356" width="2.6640625" style="83" customWidth="1"/>
    <col min="4357" max="4357" width="9.6640625" style="83"/>
    <col min="4358" max="4358" width="2.6640625" style="83" customWidth="1"/>
    <col min="4359" max="4359" width="9.6640625" style="83"/>
    <col min="4360" max="4360" width="2.6640625" style="83" customWidth="1"/>
    <col min="4361" max="4361" width="9.6640625" style="83"/>
    <col min="4362" max="4362" width="5.44140625" style="83" customWidth="1"/>
    <col min="4363" max="4363" width="8.44140625" style="83" customWidth="1"/>
    <col min="4364" max="4364" width="2.6640625" style="83" customWidth="1"/>
    <col min="4365" max="4365" width="9.6640625" style="83"/>
    <col min="4366" max="4366" width="2.6640625" style="83" customWidth="1"/>
    <col min="4367" max="4367" width="9.6640625" style="83"/>
    <col min="4368" max="4368" width="2.6640625" style="83" customWidth="1"/>
    <col min="4369" max="4369" width="9.6640625" style="83"/>
    <col min="4370" max="4370" width="2.6640625" style="83" customWidth="1"/>
    <col min="4371" max="4371" width="9.6640625" style="83"/>
    <col min="4372" max="4372" width="2.6640625" style="83" customWidth="1"/>
    <col min="4373" max="4373" width="9.6640625" style="83"/>
    <col min="4374" max="4374" width="2.6640625" style="83" customWidth="1"/>
    <col min="4375" max="4375" width="9.77734375" style="83" customWidth="1"/>
    <col min="4376" max="4376" width="2.6640625" style="83" customWidth="1"/>
    <col min="4377" max="4377" width="9.6640625" style="83"/>
    <col min="4378" max="4378" width="2.6640625" style="83" customWidth="1"/>
    <col min="4379" max="4379" width="9.6640625" style="83"/>
    <col min="4380" max="4380" width="5.44140625" style="83" customWidth="1"/>
    <col min="4381" max="4381" width="9.6640625" style="83"/>
    <col min="4382" max="4382" width="2.6640625" style="83" customWidth="1"/>
    <col min="4383" max="4383" width="9.6640625" style="83"/>
    <col min="4384" max="4384" width="2.6640625" style="83" customWidth="1"/>
    <col min="4385" max="4385" width="9.6640625" style="83"/>
    <col min="4386" max="4386" width="2.6640625" style="83" customWidth="1"/>
    <col min="4387" max="4608" width="9.6640625" style="83"/>
    <col min="4609" max="4609" width="5" style="83" customWidth="1"/>
    <col min="4610" max="4610" width="4.33203125" style="83" customWidth="1"/>
    <col min="4611" max="4611" width="23.77734375" style="83" bestFit="1" customWidth="1"/>
    <col min="4612" max="4612" width="2.6640625" style="83" customWidth="1"/>
    <col min="4613" max="4613" width="9.6640625" style="83"/>
    <col min="4614" max="4614" width="2.6640625" style="83" customWidth="1"/>
    <col min="4615" max="4615" width="9.6640625" style="83"/>
    <col min="4616" max="4616" width="2.6640625" style="83" customWidth="1"/>
    <col min="4617" max="4617" width="9.6640625" style="83"/>
    <col min="4618" max="4618" width="5.44140625" style="83" customWidth="1"/>
    <col min="4619" max="4619" width="8.44140625" style="83" customWidth="1"/>
    <col min="4620" max="4620" width="2.6640625" style="83" customWidth="1"/>
    <col min="4621" max="4621" width="9.6640625" style="83"/>
    <col min="4622" max="4622" width="2.6640625" style="83" customWidth="1"/>
    <col min="4623" max="4623" width="9.6640625" style="83"/>
    <col min="4624" max="4624" width="2.6640625" style="83" customWidth="1"/>
    <col min="4625" max="4625" width="9.6640625" style="83"/>
    <col min="4626" max="4626" width="2.6640625" style="83" customWidth="1"/>
    <col min="4627" max="4627" width="9.6640625" style="83"/>
    <col min="4628" max="4628" width="2.6640625" style="83" customWidth="1"/>
    <col min="4629" max="4629" width="9.6640625" style="83"/>
    <col min="4630" max="4630" width="2.6640625" style="83" customWidth="1"/>
    <col min="4631" max="4631" width="9.77734375" style="83" customWidth="1"/>
    <col min="4632" max="4632" width="2.6640625" style="83" customWidth="1"/>
    <col min="4633" max="4633" width="9.6640625" style="83"/>
    <col min="4634" max="4634" width="2.6640625" style="83" customWidth="1"/>
    <col min="4635" max="4635" width="9.6640625" style="83"/>
    <col min="4636" max="4636" width="5.44140625" style="83" customWidth="1"/>
    <col min="4637" max="4637" width="9.6640625" style="83"/>
    <col min="4638" max="4638" width="2.6640625" style="83" customWidth="1"/>
    <col min="4639" max="4639" width="9.6640625" style="83"/>
    <col min="4640" max="4640" width="2.6640625" style="83" customWidth="1"/>
    <col min="4641" max="4641" width="9.6640625" style="83"/>
    <col min="4642" max="4642" width="2.6640625" style="83" customWidth="1"/>
    <col min="4643" max="4864" width="9.6640625" style="83"/>
    <col min="4865" max="4865" width="5" style="83" customWidth="1"/>
    <col min="4866" max="4866" width="4.33203125" style="83" customWidth="1"/>
    <col min="4867" max="4867" width="23.77734375" style="83" bestFit="1" customWidth="1"/>
    <col min="4868" max="4868" width="2.6640625" style="83" customWidth="1"/>
    <col min="4869" max="4869" width="9.6640625" style="83"/>
    <col min="4870" max="4870" width="2.6640625" style="83" customWidth="1"/>
    <col min="4871" max="4871" width="9.6640625" style="83"/>
    <col min="4872" max="4872" width="2.6640625" style="83" customWidth="1"/>
    <col min="4873" max="4873" width="9.6640625" style="83"/>
    <col min="4874" max="4874" width="5.44140625" style="83" customWidth="1"/>
    <col min="4875" max="4875" width="8.44140625" style="83" customWidth="1"/>
    <col min="4876" max="4876" width="2.6640625" style="83" customWidth="1"/>
    <col min="4877" max="4877" width="9.6640625" style="83"/>
    <col min="4878" max="4878" width="2.6640625" style="83" customWidth="1"/>
    <col min="4879" max="4879" width="9.6640625" style="83"/>
    <col min="4880" max="4880" width="2.6640625" style="83" customWidth="1"/>
    <col min="4881" max="4881" width="9.6640625" style="83"/>
    <col min="4882" max="4882" width="2.6640625" style="83" customWidth="1"/>
    <col min="4883" max="4883" width="9.6640625" style="83"/>
    <col min="4884" max="4884" width="2.6640625" style="83" customWidth="1"/>
    <col min="4885" max="4885" width="9.6640625" style="83"/>
    <col min="4886" max="4886" width="2.6640625" style="83" customWidth="1"/>
    <col min="4887" max="4887" width="9.77734375" style="83" customWidth="1"/>
    <col min="4888" max="4888" width="2.6640625" style="83" customWidth="1"/>
    <col min="4889" max="4889" width="9.6640625" style="83"/>
    <col min="4890" max="4890" width="2.6640625" style="83" customWidth="1"/>
    <col min="4891" max="4891" width="9.6640625" style="83"/>
    <col min="4892" max="4892" width="5.44140625" style="83" customWidth="1"/>
    <col min="4893" max="4893" width="9.6640625" style="83"/>
    <col min="4894" max="4894" width="2.6640625" style="83" customWidth="1"/>
    <col min="4895" max="4895" width="9.6640625" style="83"/>
    <col min="4896" max="4896" width="2.6640625" style="83" customWidth="1"/>
    <col min="4897" max="4897" width="9.6640625" style="83"/>
    <col min="4898" max="4898" width="2.6640625" style="83" customWidth="1"/>
    <col min="4899" max="5120" width="9.6640625" style="83"/>
    <col min="5121" max="5121" width="5" style="83" customWidth="1"/>
    <col min="5122" max="5122" width="4.33203125" style="83" customWidth="1"/>
    <col min="5123" max="5123" width="23.77734375" style="83" bestFit="1" customWidth="1"/>
    <col min="5124" max="5124" width="2.6640625" style="83" customWidth="1"/>
    <col min="5125" max="5125" width="9.6640625" style="83"/>
    <col min="5126" max="5126" width="2.6640625" style="83" customWidth="1"/>
    <col min="5127" max="5127" width="9.6640625" style="83"/>
    <col min="5128" max="5128" width="2.6640625" style="83" customWidth="1"/>
    <col min="5129" max="5129" width="9.6640625" style="83"/>
    <col min="5130" max="5130" width="5.44140625" style="83" customWidth="1"/>
    <col min="5131" max="5131" width="8.44140625" style="83" customWidth="1"/>
    <col min="5132" max="5132" width="2.6640625" style="83" customWidth="1"/>
    <col min="5133" max="5133" width="9.6640625" style="83"/>
    <col min="5134" max="5134" width="2.6640625" style="83" customWidth="1"/>
    <col min="5135" max="5135" width="9.6640625" style="83"/>
    <col min="5136" max="5136" width="2.6640625" style="83" customWidth="1"/>
    <col min="5137" max="5137" width="9.6640625" style="83"/>
    <col min="5138" max="5138" width="2.6640625" style="83" customWidth="1"/>
    <col min="5139" max="5139" width="9.6640625" style="83"/>
    <col min="5140" max="5140" width="2.6640625" style="83" customWidth="1"/>
    <col min="5141" max="5141" width="9.6640625" style="83"/>
    <col min="5142" max="5142" width="2.6640625" style="83" customWidth="1"/>
    <col min="5143" max="5143" width="9.77734375" style="83" customWidth="1"/>
    <col min="5144" max="5144" width="2.6640625" style="83" customWidth="1"/>
    <col min="5145" max="5145" width="9.6640625" style="83"/>
    <col min="5146" max="5146" width="2.6640625" style="83" customWidth="1"/>
    <col min="5147" max="5147" width="9.6640625" style="83"/>
    <col min="5148" max="5148" width="5.44140625" style="83" customWidth="1"/>
    <col min="5149" max="5149" width="9.6640625" style="83"/>
    <col min="5150" max="5150" width="2.6640625" style="83" customWidth="1"/>
    <col min="5151" max="5151" width="9.6640625" style="83"/>
    <col min="5152" max="5152" width="2.6640625" style="83" customWidth="1"/>
    <col min="5153" max="5153" width="9.6640625" style="83"/>
    <col min="5154" max="5154" width="2.6640625" style="83" customWidth="1"/>
    <col min="5155" max="5376" width="9.6640625" style="83"/>
    <col min="5377" max="5377" width="5" style="83" customWidth="1"/>
    <col min="5378" max="5378" width="4.33203125" style="83" customWidth="1"/>
    <col min="5379" max="5379" width="23.77734375" style="83" bestFit="1" customWidth="1"/>
    <col min="5380" max="5380" width="2.6640625" style="83" customWidth="1"/>
    <col min="5381" max="5381" width="9.6640625" style="83"/>
    <col min="5382" max="5382" width="2.6640625" style="83" customWidth="1"/>
    <col min="5383" max="5383" width="9.6640625" style="83"/>
    <col min="5384" max="5384" width="2.6640625" style="83" customWidth="1"/>
    <col min="5385" max="5385" width="9.6640625" style="83"/>
    <col min="5386" max="5386" width="5.44140625" style="83" customWidth="1"/>
    <col min="5387" max="5387" width="8.44140625" style="83" customWidth="1"/>
    <col min="5388" max="5388" width="2.6640625" style="83" customWidth="1"/>
    <col min="5389" max="5389" width="9.6640625" style="83"/>
    <col min="5390" max="5390" width="2.6640625" style="83" customWidth="1"/>
    <col min="5391" max="5391" width="9.6640625" style="83"/>
    <col min="5392" max="5392" width="2.6640625" style="83" customWidth="1"/>
    <col min="5393" max="5393" width="9.6640625" style="83"/>
    <col min="5394" max="5394" width="2.6640625" style="83" customWidth="1"/>
    <col min="5395" max="5395" width="9.6640625" style="83"/>
    <col min="5396" max="5396" width="2.6640625" style="83" customWidth="1"/>
    <col min="5397" max="5397" width="9.6640625" style="83"/>
    <col min="5398" max="5398" width="2.6640625" style="83" customWidth="1"/>
    <col min="5399" max="5399" width="9.77734375" style="83" customWidth="1"/>
    <col min="5400" max="5400" width="2.6640625" style="83" customWidth="1"/>
    <col min="5401" max="5401" width="9.6640625" style="83"/>
    <col min="5402" max="5402" width="2.6640625" style="83" customWidth="1"/>
    <col min="5403" max="5403" width="9.6640625" style="83"/>
    <col min="5404" max="5404" width="5.44140625" style="83" customWidth="1"/>
    <col min="5405" max="5405" width="9.6640625" style="83"/>
    <col min="5406" max="5406" width="2.6640625" style="83" customWidth="1"/>
    <col min="5407" max="5407" width="9.6640625" style="83"/>
    <col min="5408" max="5408" width="2.6640625" style="83" customWidth="1"/>
    <col min="5409" max="5409" width="9.6640625" style="83"/>
    <col min="5410" max="5410" width="2.6640625" style="83" customWidth="1"/>
    <col min="5411" max="5632" width="9.6640625" style="83"/>
    <col min="5633" max="5633" width="5" style="83" customWidth="1"/>
    <col min="5634" max="5634" width="4.33203125" style="83" customWidth="1"/>
    <col min="5635" max="5635" width="23.77734375" style="83" bestFit="1" customWidth="1"/>
    <col min="5636" max="5636" width="2.6640625" style="83" customWidth="1"/>
    <col min="5637" max="5637" width="9.6640625" style="83"/>
    <col min="5638" max="5638" width="2.6640625" style="83" customWidth="1"/>
    <col min="5639" max="5639" width="9.6640625" style="83"/>
    <col min="5640" max="5640" width="2.6640625" style="83" customWidth="1"/>
    <col min="5641" max="5641" width="9.6640625" style="83"/>
    <col min="5642" max="5642" width="5.44140625" style="83" customWidth="1"/>
    <col min="5643" max="5643" width="8.44140625" style="83" customWidth="1"/>
    <col min="5644" max="5644" width="2.6640625" style="83" customWidth="1"/>
    <col min="5645" max="5645" width="9.6640625" style="83"/>
    <col min="5646" max="5646" width="2.6640625" style="83" customWidth="1"/>
    <col min="5647" max="5647" width="9.6640625" style="83"/>
    <col min="5648" max="5648" width="2.6640625" style="83" customWidth="1"/>
    <col min="5649" max="5649" width="9.6640625" style="83"/>
    <col min="5650" max="5650" width="2.6640625" style="83" customWidth="1"/>
    <col min="5651" max="5651" width="9.6640625" style="83"/>
    <col min="5652" max="5652" width="2.6640625" style="83" customWidth="1"/>
    <col min="5653" max="5653" width="9.6640625" style="83"/>
    <col min="5654" max="5654" width="2.6640625" style="83" customWidth="1"/>
    <col min="5655" max="5655" width="9.77734375" style="83" customWidth="1"/>
    <col min="5656" max="5656" width="2.6640625" style="83" customWidth="1"/>
    <col min="5657" max="5657" width="9.6640625" style="83"/>
    <col min="5658" max="5658" width="2.6640625" style="83" customWidth="1"/>
    <col min="5659" max="5659" width="9.6640625" style="83"/>
    <col min="5660" max="5660" width="5.44140625" style="83" customWidth="1"/>
    <col min="5661" max="5661" width="9.6640625" style="83"/>
    <col min="5662" max="5662" width="2.6640625" style="83" customWidth="1"/>
    <col min="5663" max="5663" width="9.6640625" style="83"/>
    <col min="5664" max="5664" width="2.6640625" style="83" customWidth="1"/>
    <col min="5665" max="5665" width="9.6640625" style="83"/>
    <col min="5666" max="5666" width="2.6640625" style="83" customWidth="1"/>
    <col min="5667" max="5888" width="9.6640625" style="83"/>
    <col min="5889" max="5889" width="5" style="83" customWidth="1"/>
    <col min="5890" max="5890" width="4.33203125" style="83" customWidth="1"/>
    <col min="5891" max="5891" width="23.77734375" style="83" bestFit="1" customWidth="1"/>
    <col min="5892" max="5892" width="2.6640625" style="83" customWidth="1"/>
    <col min="5893" max="5893" width="9.6640625" style="83"/>
    <col min="5894" max="5894" width="2.6640625" style="83" customWidth="1"/>
    <col min="5895" max="5895" width="9.6640625" style="83"/>
    <col min="5896" max="5896" width="2.6640625" style="83" customWidth="1"/>
    <col min="5897" max="5897" width="9.6640625" style="83"/>
    <col min="5898" max="5898" width="5.44140625" style="83" customWidth="1"/>
    <col min="5899" max="5899" width="8.44140625" style="83" customWidth="1"/>
    <col min="5900" max="5900" width="2.6640625" style="83" customWidth="1"/>
    <col min="5901" max="5901" width="9.6640625" style="83"/>
    <col min="5902" max="5902" width="2.6640625" style="83" customWidth="1"/>
    <col min="5903" max="5903" width="9.6640625" style="83"/>
    <col min="5904" max="5904" width="2.6640625" style="83" customWidth="1"/>
    <col min="5905" max="5905" width="9.6640625" style="83"/>
    <col min="5906" max="5906" width="2.6640625" style="83" customWidth="1"/>
    <col min="5907" max="5907" width="9.6640625" style="83"/>
    <col min="5908" max="5908" width="2.6640625" style="83" customWidth="1"/>
    <col min="5909" max="5909" width="9.6640625" style="83"/>
    <col min="5910" max="5910" width="2.6640625" style="83" customWidth="1"/>
    <col min="5911" max="5911" width="9.77734375" style="83" customWidth="1"/>
    <col min="5912" max="5912" width="2.6640625" style="83" customWidth="1"/>
    <col min="5913" max="5913" width="9.6640625" style="83"/>
    <col min="5914" max="5914" width="2.6640625" style="83" customWidth="1"/>
    <col min="5915" max="5915" width="9.6640625" style="83"/>
    <col min="5916" max="5916" width="5.44140625" style="83" customWidth="1"/>
    <col min="5917" max="5917" width="9.6640625" style="83"/>
    <col min="5918" max="5918" width="2.6640625" style="83" customWidth="1"/>
    <col min="5919" max="5919" width="9.6640625" style="83"/>
    <col min="5920" max="5920" width="2.6640625" style="83" customWidth="1"/>
    <col min="5921" max="5921" width="9.6640625" style="83"/>
    <col min="5922" max="5922" width="2.6640625" style="83" customWidth="1"/>
    <col min="5923" max="6144" width="9.6640625" style="83"/>
    <col min="6145" max="6145" width="5" style="83" customWidth="1"/>
    <col min="6146" max="6146" width="4.33203125" style="83" customWidth="1"/>
    <col min="6147" max="6147" width="23.77734375" style="83" bestFit="1" customWidth="1"/>
    <col min="6148" max="6148" width="2.6640625" style="83" customWidth="1"/>
    <col min="6149" max="6149" width="9.6640625" style="83"/>
    <col min="6150" max="6150" width="2.6640625" style="83" customWidth="1"/>
    <col min="6151" max="6151" width="9.6640625" style="83"/>
    <col min="6152" max="6152" width="2.6640625" style="83" customWidth="1"/>
    <col min="6153" max="6153" width="9.6640625" style="83"/>
    <col min="6154" max="6154" width="5.44140625" style="83" customWidth="1"/>
    <col min="6155" max="6155" width="8.44140625" style="83" customWidth="1"/>
    <col min="6156" max="6156" width="2.6640625" style="83" customWidth="1"/>
    <col min="6157" max="6157" width="9.6640625" style="83"/>
    <col min="6158" max="6158" width="2.6640625" style="83" customWidth="1"/>
    <col min="6159" max="6159" width="9.6640625" style="83"/>
    <col min="6160" max="6160" width="2.6640625" style="83" customWidth="1"/>
    <col min="6161" max="6161" width="9.6640625" style="83"/>
    <col min="6162" max="6162" width="2.6640625" style="83" customWidth="1"/>
    <col min="6163" max="6163" width="9.6640625" style="83"/>
    <col min="6164" max="6164" width="2.6640625" style="83" customWidth="1"/>
    <col min="6165" max="6165" width="9.6640625" style="83"/>
    <col min="6166" max="6166" width="2.6640625" style="83" customWidth="1"/>
    <col min="6167" max="6167" width="9.77734375" style="83" customWidth="1"/>
    <col min="6168" max="6168" width="2.6640625" style="83" customWidth="1"/>
    <col min="6169" max="6169" width="9.6640625" style="83"/>
    <col min="6170" max="6170" width="2.6640625" style="83" customWidth="1"/>
    <col min="6171" max="6171" width="9.6640625" style="83"/>
    <col min="6172" max="6172" width="5.44140625" style="83" customWidth="1"/>
    <col min="6173" max="6173" width="9.6640625" style="83"/>
    <col min="6174" max="6174" width="2.6640625" style="83" customWidth="1"/>
    <col min="6175" max="6175" width="9.6640625" style="83"/>
    <col min="6176" max="6176" width="2.6640625" style="83" customWidth="1"/>
    <col min="6177" max="6177" width="9.6640625" style="83"/>
    <col min="6178" max="6178" width="2.6640625" style="83" customWidth="1"/>
    <col min="6179" max="6400" width="9.6640625" style="83"/>
    <col min="6401" max="6401" width="5" style="83" customWidth="1"/>
    <col min="6402" max="6402" width="4.33203125" style="83" customWidth="1"/>
    <col min="6403" max="6403" width="23.77734375" style="83" bestFit="1" customWidth="1"/>
    <col min="6404" max="6404" width="2.6640625" style="83" customWidth="1"/>
    <col min="6405" max="6405" width="9.6640625" style="83"/>
    <col min="6406" max="6406" width="2.6640625" style="83" customWidth="1"/>
    <col min="6407" max="6407" width="9.6640625" style="83"/>
    <col min="6408" max="6408" width="2.6640625" style="83" customWidth="1"/>
    <col min="6409" max="6409" width="9.6640625" style="83"/>
    <col min="6410" max="6410" width="5.44140625" style="83" customWidth="1"/>
    <col min="6411" max="6411" width="8.44140625" style="83" customWidth="1"/>
    <col min="6412" max="6412" width="2.6640625" style="83" customWidth="1"/>
    <col min="6413" max="6413" width="9.6640625" style="83"/>
    <col min="6414" max="6414" width="2.6640625" style="83" customWidth="1"/>
    <col min="6415" max="6415" width="9.6640625" style="83"/>
    <col min="6416" max="6416" width="2.6640625" style="83" customWidth="1"/>
    <col min="6417" max="6417" width="9.6640625" style="83"/>
    <col min="6418" max="6418" width="2.6640625" style="83" customWidth="1"/>
    <col min="6419" max="6419" width="9.6640625" style="83"/>
    <col min="6420" max="6420" width="2.6640625" style="83" customWidth="1"/>
    <col min="6421" max="6421" width="9.6640625" style="83"/>
    <col min="6422" max="6422" width="2.6640625" style="83" customWidth="1"/>
    <col min="6423" max="6423" width="9.77734375" style="83" customWidth="1"/>
    <col min="6424" max="6424" width="2.6640625" style="83" customWidth="1"/>
    <col min="6425" max="6425" width="9.6640625" style="83"/>
    <col min="6426" max="6426" width="2.6640625" style="83" customWidth="1"/>
    <col min="6427" max="6427" width="9.6640625" style="83"/>
    <col min="6428" max="6428" width="5.44140625" style="83" customWidth="1"/>
    <col min="6429" max="6429" width="9.6640625" style="83"/>
    <col min="6430" max="6430" width="2.6640625" style="83" customWidth="1"/>
    <col min="6431" max="6431" width="9.6640625" style="83"/>
    <col min="6432" max="6432" width="2.6640625" style="83" customWidth="1"/>
    <col min="6433" max="6433" width="9.6640625" style="83"/>
    <col min="6434" max="6434" width="2.6640625" style="83" customWidth="1"/>
    <col min="6435" max="6656" width="9.6640625" style="83"/>
    <col min="6657" max="6657" width="5" style="83" customWidth="1"/>
    <col min="6658" max="6658" width="4.33203125" style="83" customWidth="1"/>
    <col min="6659" max="6659" width="23.77734375" style="83" bestFit="1" customWidth="1"/>
    <col min="6660" max="6660" width="2.6640625" style="83" customWidth="1"/>
    <col min="6661" max="6661" width="9.6640625" style="83"/>
    <col min="6662" max="6662" width="2.6640625" style="83" customWidth="1"/>
    <col min="6663" max="6663" width="9.6640625" style="83"/>
    <col min="6664" max="6664" width="2.6640625" style="83" customWidth="1"/>
    <col min="6665" max="6665" width="9.6640625" style="83"/>
    <col min="6666" max="6666" width="5.44140625" style="83" customWidth="1"/>
    <col min="6667" max="6667" width="8.44140625" style="83" customWidth="1"/>
    <col min="6668" max="6668" width="2.6640625" style="83" customWidth="1"/>
    <col min="6669" max="6669" width="9.6640625" style="83"/>
    <col min="6670" max="6670" width="2.6640625" style="83" customWidth="1"/>
    <col min="6671" max="6671" width="9.6640625" style="83"/>
    <col min="6672" max="6672" width="2.6640625" style="83" customWidth="1"/>
    <col min="6673" max="6673" width="9.6640625" style="83"/>
    <col min="6674" max="6674" width="2.6640625" style="83" customWidth="1"/>
    <col min="6675" max="6675" width="9.6640625" style="83"/>
    <col min="6676" max="6676" width="2.6640625" style="83" customWidth="1"/>
    <col min="6677" max="6677" width="9.6640625" style="83"/>
    <col min="6678" max="6678" width="2.6640625" style="83" customWidth="1"/>
    <col min="6679" max="6679" width="9.77734375" style="83" customWidth="1"/>
    <col min="6680" max="6680" width="2.6640625" style="83" customWidth="1"/>
    <col min="6681" max="6681" width="9.6640625" style="83"/>
    <col min="6682" max="6682" width="2.6640625" style="83" customWidth="1"/>
    <col min="6683" max="6683" width="9.6640625" style="83"/>
    <col min="6684" max="6684" width="5.44140625" style="83" customWidth="1"/>
    <col min="6685" max="6685" width="9.6640625" style="83"/>
    <col min="6686" max="6686" width="2.6640625" style="83" customWidth="1"/>
    <col min="6687" max="6687" width="9.6640625" style="83"/>
    <col min="6688" max="6688" width="2.6640625" style="83" customWidth="1"/>
    <col min="6689" max="6689" width="9.6640625" style="83"/>
    <col min="6690" max="6690" width="2.6640625" style="83" customWidth="1"/>
    <col min="6691" max="6912" width="9.6640625" style="83"/>
    <col min="6913" max="6913" width="5" style="83" customWidth="1"/>
    <col min="6914" max="6914" width="4.33203125" style="83" customWidth="1"/>
    <col min="6915" max="6915" width="23.77734375" style="83" bestFit="1" customWidth="1"/>
    <col min="6916" max="6916" width="2.6640625" style="83" customWidth="1"/>
    <col min="6917" max="6917" width="9.6640625" style="83"/>
    <col min="6918" max="6918" width="2.6640625" style="83" customWidth="1"/>
    <col min="6919" max="6919" width="9.6640625" style="83"/>
    <col min="6920" max="6920" width="2.6640625" style="83" customWidth="1"/>
    <col min="6921" max="6921" width="9.6640625" style="83"/>
    <col min="6922" max="6922" width="5.44140625" style="83" customWidth="1"/>
    <col min="6923" max="6923" width="8.44140625" style="83" customWidth="1"/>
    <col min="6924" max="6924" width="2.6640625" style="83" customWidth="1"/>
    <col min="6925" max="6925" width="9.6640625" style="83"/>
    <col min="6926" max="6926" width="2.6640625" style="83" customWidth="1"/>
    <col min="6927" max="6927" width="9.6640625" style="83"/>
    <col min="6928" max="6928" width="2.6640625" style="83" customWidth="1"/>
    <col min="6929" max="6929" width="9.6640625" style="83"/>
    <col min="6930" max="6930" width="2.6640625" style="83" customWidth="1"/>
    <col min="6931" max="6931" width="9.6640625" style="83"/>
    <col min="6932" max="6932" width="2.6640625" style="83" customWidth="1"/>
    <col min="6933" max="6933" width="9.6640625" style="83"/>
    <col min="6934" max="6934" width="2.6640625" style="83" customWidth="1"/>
    <col min="6935" max="6935" width="9.77734375" style="83" customWidth="1"/>
    <col min="6936" max="6936" width="2.6640625" style="83" customWidth="1"/>
    <col min="6937" max="6937" width="9.6640625" style="83"/>
    <col min="6938" max="6938" width="2.6640625" style="83" customWidth="1"/>
    <col min="6939" max="6939" width="9.6640625" style="83"/>
    <col min="6940" max="6940" width="5.44140625" style="83" customWidth="1"/>
    <col min="6941" max="6941" width="9.6640625" style="83"/>
    <col min="6942" max="6942" width="2.6640625" style="83" customWidth="1"/>
    <col min="6943" max="6943" width="9.6640625" style="83"/>
    <col min="6944" max="6944" width="2.6640625" style="83" customWidth="1"/>
    <col min="6945" max="6945" width="9.6640625" style="83"/>
    <col min="6946" max="6946" width="2.6640625" style="83" customWidth="1"/>
    <col min="6947" max="7168" width="9.6640625" style="83"/>
    <col min="7169" max="7169" width="5" style="83" customWidth="1"/>
    <col min="7170" max="7170" width="4.33203125" style="83" customWidth="1"/>
    <col min="7171" max="7171" width="23.77734375" style="83" bestFit="1" customWidth="1"/>
    <col min="7172" max="7172" width="2.6640625" style="83" customWidth="1"/>
    <col min="7173" max="7173" width="9.6640625" style="83"/>
    <col min="7174" max="7174" width="2.6640625" style="83" customWidth="1"/>
    <col min="7175" max="7175" width="9.6640625" style="83"/>
    <col min="7176" max="7176" width="2.6640625" style="83" customWidth="1"/>
    <col min="7177" max="7177" width="9.6640625" style="83"/>
    <col min="7178" max="7178" width="5.44140625" style="83" customWidth="1"/>
    <col min="7179" max="7179" width="8.44140625" style="83" customWidth="1"/>
    <col min="7180" max="7180" width="2.6640625" style="83" customWidth="1"/>
    <col min="7181" max="7181" width="9.6640625" style="83"/>
    <col min="7182" max="7182" width="2.6640625" style="83" customWidth="1"/>
    <col min="7183" max="7183" width="9.6640625" style="83"/>
    <col min="7184" max="7184" width="2.6640625" style="83" customWidth="1"/>
    <col min="7185" max="7185" width="9.6640625" style="83"/>
    <col min="7186" max="7186" width="2.6640625" style="83" customWidth="1"/>
    <col min="7187" max="7187" width="9.6640625" style="83"/>
    <col min="7188" max="7188" width="2.6640625" style="83" customWidth="1"/>
    <col min="7189" max="7189" width="9.6640625" style="83"/>
    <col min="7190" max="7190" width="2.6640625" style="83" customWidth="1"/>
    <col min="7191" max="7191" width="9.77734375" style="83" customWidth="1"/>
    <col min="7192" max="7192" width="2.6640625" style="83" customWidth="1"/>
    <col min="7193" max="7193" width="9.6640625" style="83"/>
    <col min="7194" max="7194" width="2.6640625" style="83" customWidth="1"/>
    <col min="7195" max="7195" width="9.6640625" style="83"/>
    <col min="7196" max="7196" width="5.44140625" style="83" customWidth="1"/>
    <col min="7197" max="7197" width="9.6640625" style="83"/>
    <col min="7198" max="7198" width="2.6640625" style="83" customWidth="1"/>
    <col min="7199" max="7199" width="9.6640625" style="83"/>
    <col min="7200" max="7200" width="2.6640625" style="83" customWidth="1"/>
    <col min="7201" max="7201" width="9.6640625" style="83"/>
    <col min="7202" max="7202" width="2.6640625" style="83" customWidth="1"/>
    <col min="7203" max="7424" width="9.6640625" style="83"/>
    <col min="7425" max="7425" width="5" style="83" customWidth="1"/>
    <col min="7426" max="7426" width="4.33203125" style="83" customWidth="1"/>
    <col min="7427" max="7427" width="23.77734375" style="83" bestFit="1" customWidth="1"/>
    <col min="7428" max="7428" width="2.6640625" style="83" customWidth="1"/>
    <col min="7429" max="7429" width="9.6640625" style="83"/>
    <col min="7430" max="7430" width="2.6640625" style="83" customWidth="1"/>
    <col min="7431" max="7431" width="9.6640625" style="83"/>
    <col min="7432" max="7432" width="2.6640625" style="83" customWidth="1"/>
    <col min="7433" max="7433" width="9.6640625" style="83"/>
    <col min="7434" max="7434" width="5.44140625" style="83" customWidth="1"/>
    <col min="7435" max="7435" width="8.44140625" style="83" customWidth="1"/>
    <col min="7436" max="7436" width="2.6640625" style="83" customWidth="1"/>
    <col min="7437" max="7437" width="9.6640625" style="83"/>
    <col min="7438" max="7438" width="2.6640625" style="83" customWidth="1"/>
    <col min="7439" max="7439" width="9.6640625" style="83"/>
    <col min="7440" max="7440" width="2.6640625" style="83" customWidth="1"/>
    <col min="7441" max="7441" width="9.6640625" style="83"/>
    <col min="7442" max="7442" width="2.6640625" style="83" customWidth="1"/>
    <col min="7443" max="7443" width="9.6640625" style="83"/>
    <col min="7444" max="7444" width="2.6640625" style="83" customWidth="1"/>
    <col min="7445" max="7445" width="9.6640625" style="83"/>
    <col min="7446" max="7446" width="2.6640625" style="83" customWidth="1"/>
    <col min="7447" max="7447" width="9.77734375" style="83" customWidth="1"/>
    <col min="7448" max="7448" width="2.6640625" style="83" customWidth="1"/>
    <col min="7449" max="7449" width="9.6640625" style="83"/>
    <col min="7450" max="7450" width="2.6640625" style="83" customWidth="1"/>
    <col min="7451" max="7451" width="9.6640625" style="83"/>
    <col min="7452" max="7452" width="5.44140625" style="83" customWidth="1"/>
    <col min="7453" max="7453" width="9.6640625" style="83"/>
    <col min="7454" max="7454" width="2.6640625" style="83" customWidth="1"/>
    <col min="7455" max="7455" width="9.6640625" style="83"/>
    <col min="7456" max="7456" width="2.6640625" style="83" customWidth="1"/>
    <col min="7457" max="7457" width="9.6640625" style="83"/>
    <col min="7458" max="7458" width="2.6640625" style="83" customWidth="1"/>
    <col min="7459" max="7680" width="9.6640625" style="83"/>
    <col min="7681" max="7681" width="5" style="83" customWidth="1"/>
    <col min="7682" max="7682" width="4.33203125" style="83" customWidth="1"/>
    <col min="7683" max="7683" width="23.77734375" style="83" bestFit="1" customWidth="1"/>
    <col min="7684" max="7684" width="2.6640625" style="83" customWidth="1"/>
    <col min="7685" max="7685" width="9.6640625" style="83"/>
    <col min="7686" max="7686" width="2.6640625" style="83" customWidth="1"/>
    <col min="7687" max="7687" width="9.6640625" style="83"/>
    <col min="7688" max="7688" width="2.6640625" style="83" customWidth="1"/>
    <col min="7689" max="7689" width="9.6640625" style="83"/>
    <col min="7690" max="7690" width="5.44140625" style="83" customWidth="1"/>
    <col min="7691" max="7691" width="8.44140625" style="83" customWidth="1"/>
    <col min="7692" max="7692" width="2.6640625" style="83" customWidth="1"/>
    <col min="7693" max="7693" width="9.6640625" style="83"/>
    <col min="7694" max="7694" width="2.6640625" style="83" customWidth="1"/>
    <col min="7695" max="7695" width="9.6640625" style="83"/>
    <col min="7696" max="7696" width="2.6640625" style="83" customWidth="1"/>
    <col min="7697" max="7697" width="9.6640625" style="83"/>
    <col min="7698" max="7698" width="2.6640625" style="83" customWidth="1"/>
    <col min="7699" max="7699" width="9.6640625" style="83"/>
    <col min="7700" max="7700" width="2.6640625" style="83" customWidth="1"/>
    <col min="7701" max="7701" width="9.6640625" style="83"/>
    <col min="7702" max="7702" width="2.6640625" style="83" customWidth="1"/>
    <col min="7703" max="7703" width="9.77734375" style="83" customWidth="1"/>
    <col min="7704" max="7704" width="2.6640625" style="83" customWidth="1"/>
    <col min="7705" max="7705" width="9.6640625" style="83"/>
    <col min="7706" max="7706" width="2.6640625" style="83" customWidth="1"/>
    <col min="7707" max="7707" width="9.6640625" style="83"/>
    <col min="7708" max="7708" width="5.44140625" style="83" customWidth="1"/>
    <col min="7709" max="7709" width="9.6640625" style="83"/>
    <col min="7710" max="7710" width="2.6640625" style="83" customWidth="1"/>
    <col min="7711" max="7711" width="9.6640625" style="83"/>
    <col min="7712" max="7712" width="2.6640625" style="83" customWidth="1"/>
    <col min="7713" max="7713" width="9.6640625" style="83"/>
    <col min="7714" max="7714" width="2.6640625" style="83" customWidth="1"/>
    <col min="7715" max="7936" width="9.6640625" style="83"/>
    <col min="7937" max="7937" width="5" style="83" customWidth="1"/>
    <col min="7938" max="7938" width="4.33203125" style="83" customWidth="1"/>
    <col min="7939" max="7939" width="23.77734375" style="83" bestFit="1" customWidth="1"/>
    <col min="7940" max="7940" width="2.6640625" style="83" customWidth="1"/>
    <col min="7941" max="7941" width="9.6640625" style="83"/>
    <col min="7942" max="7942" width="2.6640625" style="83" customWidth="1"/>
    <col min="7943" max="7943" width="9.6640625" style="83"/>
    <col min="7944" max="7944" width="2.6640625" style="83" customWidth="1"/>
    <col min="7945" max="7945" width="9.6640625" style="83"/>
    <col min="7946" max="7946" width="5.44140625" style="83" customWidth="1"/>
    <col min="7947" max="7947" width="8.44140625" style="83" customWidth="1"/>
    <col min="7948" max="7948" width="2.6640625" style="83" customWidth="1"/>
    <col min="7949" max="7949" width="9.6640625" style="83"/>
    <col min="7950" max="7950" width="2.6640625" style="83" customWidth="1"/>
    <col min="7951" max="7951" width="9.6640625" style="83"/>
    <col min="7952" max="7952" width="2.6640625" style="83" customWidth="1"/>
    <col min="7953" max="7953" width="9.6640625" style="83"/>
    <col min="7954" max="7954" width="2.6640625" style="83" customWidth="1"/>
    <col min="7955" max="7955" width="9.6640625" style="83"/>
    <col min="7956" max="7956" width="2.6640625" style="83" customWidth="1"/>
    <col min="7957" max="7957" width="9.6640625" style="83"/>
    <col min="7958" max="7958" width="2.6640625" style="83" customWidth="1"/>
    <col min="7959" max="7959" width="9.77734375" style="83" customWidth="1"/>
    <col min="7960" max="7960" width="2.6640625" style="83" customWidth="1"/>
    <col min="7961" max="7961" width="9.6640625" style="83"/>
    <col min="7962" max="7962" width="2.6640625" style="83" customWidth="1"/>
    <col min="7963" max="7963" width="9.6640625" style="83"/>
    <col min="7964" max="7964" width="5.44140625" style="83" customWidth="1"/>
    <col min="7965" max="7965" width="9.6640625" style="83"/>
    <col min="7966" max="7966" width="2.6640625" style="83" customWidth="1"/>
    <col min="7967" max="7967" width="9.6640625" style="83"/>
    <col min="7968" max="7968" width="2.6640625" style="83" customWidth="1"/>
    <col min="7969" max="7969" width="9.6640625" style="83"/>
    <col min="7970" max="7970" width="2.6640625" style="83" customWidth="1"/>
    <col min="7971" max="8192" width="9.6640625" style="83"/>
    <col min="8193" max="8193" width="5" style="83" customWidth="1"/>
    <col min="8194" max="8194" width="4.33203125" style="83" customWidth="1"/>
    <col min="8195" max="8195" width="23.77734375" style="83" bestFit="1" customWidth="1"/>
    <col min="8196" max="8196" width="2.6640625" style="83" customWidth="1"/>
    <col min="8197" max="8197" width="9.6640625" style="83"/>
    <col min="8198" max="8198" width="2.6640625" style="83" customWidth="1"/>
    <col min="8199" max="8199" width="9.6640625" style="83"/>
    <col min="8200" max="8200" width="2.6640625" style="83" customWidth="1"/>
    <col min="8201" max="8201" width="9.6640625" style="83"/>
    <col min="8202" max="8202" width="5.44140625" style="83" customWidth="1"/>
    <col min="8203" max="8203" width="8.44140625" style="83" customWidth="1"/>
    <col min="8204" max="8204" width="2.6640625" style="83" customWidth="1"/>
    <col min="8205" max="8205" width="9.6640625" style="83"/>
    <col min="8206" max="8206" width="2.6640625" style="83" customWidth="1"/>
    <col min="8207" max="8207" width="9.6640625" style="83"/>
    <col min="8208" max="8208" width="2.6640625" style="83" customWidth="1"/>
    <col min="8209" max="8209" width="9.6640625" style="83"/>
    <col min="8210" max="8210" width="2.6640625" style="83" customWidth="1"/>
    <col min="8211" max="8211" width="9.6640625" style="83"/>
    <col min="8212" max="8212" width="2.6640625" style="83" customWidth="1"/>
    <col min="8213" max="8213" width="9.6640625" style="83"/>
    <col min="8214" max="8214" width="2.6640625" style="83" customWidth="1"/>
    <col min="8215" max="8215" width="9.77734375" style="83" customWidth="1"/>
    <col min="8216" max="8216" width="2.6640625" style="83" customWidth="1"/>
    <col min="8217" max="8217" width="9.6640625" style="83"/>
    <col min="8218" max="8218" width="2.6640625" style="83" customWidth="1"/>
    <col min="8219" max="8219" width="9.6640625" style="83"/>
    <col min="8220" max="8220" width="5.44140625" style="83" customWidth="1"/>
    <col min="8221" max="8221" width="9.6640625" style="83"/>
    <col min="8222" max="8222" width="2.6640625" style="83" customWidth="1"/>
    <col min="8223" max="8223" width="9.6640625" style="83"/>
    <col min="8224" max="8224" width="2.6640625" style="83" customWidth="1"/>
    <col min="8225" max="8225" width="9.6640625" style="83"/>
    <col min="8226" max="8226" width="2.6640625" style="83" customWidth="1"/>
    <col min="8227" max="8448" width="9.6640625" style="83"/>
    <col min="8449" max="8449" width="5" style="83" customWidth="1"/>
    <col min="8450" max="8450" width="4.33203125" style="83" customWidth="1"/>
    <col min="8451" max="8451" width="23.77734375" style="83" bestFit="1" customWidth="1"/>
    <col min="8452" max="8452" width="2.6640625" style="83" customWidth="1"/>
    <col min="8453" max="8453" width="9.6640625" style="83"/>
    <col min="8454" max="8454" width="2.6640625" style="83" customWidth="1"/>
    <col min="8455" max="8455" width="9.6640625" style="83"/>
    <col min="8456" max="8456" width="2.6640625" style="83" customWidth="1"/>
    <col min="8457" max="8457" width="9.6640625" style="83"/>
    <col min="8458" max="8458" width="5.44140625" style="83" customWidth="1"/>
    <col min="8459" max="8459" width="8.44140625" style="83" customWidth="1"/>
    <col min="8460" max="8460" width="2.6640625" style="83" customWidth="1"/>
    <col min="8461" max="8461" width="9.6640625" style="83"/>
    <col min="8462" max="8462" width="2.6640625" style="83" customWidth="1"/>
    <col min="8463" max="8463" width="9.6640625" style="83"/>
    <col min="8464" max="8464" width="2.6640625" style="83" customWidth="1"/>
    <col min="8465" max="8465" width="9.6640625" style="83"/>
    <col min="8466" max="8466" width="2.6640625" style="83" customWidth="1"/>
    <col min="8467" max="8467" width="9.6640625" style="83"/>
    <col min="8468" max="8468" width="2.6640625" style="83" customWidth="1"/>
    <col min="8469" max="8469" width="9.6640625" style="83"/>
    <col min="8470" max="8470" width="2.6640625" style="83" customWidth="1"/>
    <col min="8471" max="8471" width="9.77734375" style="83" customWidth="1"/>
    <col min="8472" max="8472" width="2.6640625" style="83" customWidth="1"/>
    <col min="8473" max="8473" width="9.6640625" style="83"/>
    <col min="8474" max="8474" width="2.6640625" style="83" customWidth="1"/>
    <col min="8475" max="8475" width="9.6640625" style="83"/>
    <col min="8476" max="8476" width="5.44140625" style="83" customWidth="1"/>
    <col min="8477" max="8477" width="9.6640625" style="83"/>
    <col min="8478" max="8478" width="2.6640625" style="83" customWidth="1"/>
    <col min="8479" max="8479" width="9.6640625" style="83"/>
    <col min="8480" max="8480" width="2.6640625" style="83" customWidth="1"/>
    <col min="8481" max="8481" width="9.6640625" style="83"/>
    <col min="8482" max="8482" width="2.6640625" style="83" customWidth="1"/>
    <col min="8483" max="8704" width="9.6640625" style="83"/>
    <col min="8705" max="8705" width="5" style="83" customWidth="1"/>
    <col min="8706" max="8706" width="4.33203125" style="83" customWidth="1"/>
    <col min="8707" max="8707" width="23.77734375" style="83" bestFit="1" customWidth="1"/>
    <col min="8708" max="8708" width="2.6640625" style="83" customWidth="1"/>
    <col min="8709" max="8709" width="9.6640625" style="83"/>
    <col min="8710" max="8710" width="2.6640625" style="83" customWidth="1"/>
    <col min="8711" max="8711" width="9.6640625" style="83"/>
    <col min="8712" max="8712" width="2.6640625" style="83" customWidth="1"/>
    <col min="8713" max="8713" width="9.6640625" style="83"/>
    <col min="8714" max="8714" width="5.44140625" style="83" customWidth="1"/>
    <col min="8715" max="8715" width="8.44140625" style="83" customWidth="1"/>
    <col min="8716" max="8716" width="2.6640625" style="83" customWidth="1"/>
    <col min="8717" max="8717" width="9.6640625" style="83"/>
    <col min="8718" max="8718" width="2.6640625" style="83" customWidth="1"/>
    <col min="8719" max="8719" width="9.6640625" style="83"/>
    <col min="8720" max="8720" width="2.6640625" style="83" customWidth="1"/>
    <col min="8721" max="8721" width="9.6640625" style="83"/>
    <col min="8722" max="8722" width="2.6640625" style="83" customWidth="1"/>
    <col min="8723" max="8723" width="9.6640625" style="83"/>
    <col min="8724" max="8724" width="2.6640625" style="83" customWidth="1"/>
    <col min="8725" max="8725" width="9.6640625" style="83"/>
    <col min="8726" max="8726" width="2.6640625" style="83" customWidth="1"/>
    <col min="8727" max="8727" width="9.77734375" style="83" customWidth="1"/>
    <col min="8728" max="8728" width="2.6640625" style="83" customWidth="1"/>
    <col min="8729" max="8729" width="9.6640625" style="83"/>
    <col min="8730" max="8730" width="2.6640625" style="83" customWidth="1"/>
    <col min="8731" max="8731" width="9.6640625" style="83"/>
    <col min="8732" max="8732" width="5.44140625" style="83" customWidth="1"/>
    <col min="8733" max="8733" width="9.6640625" style="83"/>
    <col min="8734" max="8734" width="2.6640625" style="83" customWidth="1"/>
    <col min="8735" max="8735" width="9.6640625" style="83"/>
    <col min="8736" max="8736" width="2.6640625" style="83" customWidth="1"/>
    <col min="8737" max="8737" width="9.6640625" style="83"/>
    <col min="8738" max="8738" width="2.6640625" style="83" customWidth="1"/>
    <col min="8739" max="8960" width="9.6640625" style="83"/>
    <col min="8961" max="8961" width="5" style="83" customWidth="1"/>
    <col min="8962" max="8962" width="4.33203125" style="83" customWidth="1"/>
    <col min="8963" max="8963" width="23.77734375" style="83" bestFit="1" customWidth="1"/>
    <col min="8964" max="8964" width="2.6640625" style="83" customWidth="1"/>
    <col min="8965" max="8965" width="9.6640625" style="83"/>
    <col min="8966" max="8966" width="2.6640625" style="83" customWidth="1"/>
    <col min="8967" max="8967" width="9.6640625" style="83"/>
    <col min="8968" max="8968" width="2.6640625" style="83" customWidth="1"/>
    <col min="8969" max="8969" width="9.6640625" style="83"/>
    <col min="8970" max="8970" width="5.44140625" style="83" customWidth="1"/>
    <col min="8971" max="8971" width="8.44140625" style="83" customWidth="1"/>
    <col min="8972" max="8972" width="2.6640625" style="83" customWidth="1"/>
    <col min="8973" max="8973" width="9.6640625" style="83"/>
    <col min="8974" max="8974" width="2.6640625" style="83" customWidth="1"/>
    <col min="8975" max="8975" width="9.6640625" style="83"/>
    <col min="8976" max="8976" width="2.6640625" style="83" customWidth="1"/>
    <col min="8977" max="8977" width="9.6640625" style="83"/>
    <col min="8978" max="8978" width="2.6640625" style="83" customWidth="1"/>
    <col min="8979" max="8979" width="9.6640625" style="83"/>
    <col min="8980" max="8980" width="2.6640625" style="83" customWidth="1"/>
    <col min="8981" max="8981" width="9.6640625" style="83"/>
    <col min="8982" max="8982" width="2.6640625" style="83" customWidth="1"/>
    <col min="8983" max="8983" width="9.77734375" style="83" customWidth="1"/>
    <col min="8984" max="8984" width="2.6640625" style="83" customWidth="1"/>
    <col min="8985" max="8985" width="9.6640625" style="83"/>
    <col min="8986" max="8986" width="2.6640625" style="83" customWidth="1"/>
    <col min="8987" max="8987" width="9.6640625" style="83"/>
    <col min="8988" max="8988" width="5.44140625" style="83" customWidth="1"/>
    <col min="8989" max="8989" width="9.6640625" style="83"/>
    <col min="8990" max="8990" width="2.6640625" style="83" customWidth="1"/>
    <col min="8991" max="8991" width="9.6640625" style="83"/>
    <col min="8992" max="8992" width="2.6640625" style="83" customWidth="1"/>
    <col min="8993" max="8993" width="9.6640625" style="83"/>
    <col min="8994" max="8994" width="2.6640625" style="83" customWidth="1"/>
    <col min="8995" max="9216" width="9.6640625" style="83"/>
    <col min="9217" max="9217" width="5" style="83" customWidth="1"/>
    <col min="9218" max="9218" width="4.33203125" style="83" customWidth="1"/>
    <col min="9219" max="9219" width="23.77734375" style="83" bestFit="1" customWidth="1"/>
    <col min="9220" max="9220" width="2.6640625" style="83" customWidth="1"/>
    <col min="9221" max="9221" width="9.6640625" style="83"/>
    <col min="9222" max="9222" width="2.6640625" style="83" customWidth="1"/>
    <col min="9223" max="9223" width="9.6640625" style="83"/>
    <col min="9224" max="9224" width="2.6640625" style="83" customWidth="1"/>
    <col min="9225" max="9225" width="9.6640625" style="83"/>
    <col min="9226" max="9226" width="5.44140625" style="83" customWidth="1"/>
    <col min="9227" max="9227" width="8.44140625" style="83" customWidth="1"/>
    <col min="9228" max="9228" width="2.6640625" style="83" customWidth="1"/>
    <col min="9229" max="9229" width="9.6640625" style="83"/>
    <col min="9230" max="9230" width="2.6640625" style="83" customWidth="1"/>
    <col min="9231" max="9231" width="9.6640625" style="83"/>
    <col min="9232" max="9232" width="2.6640625" style="83" customWidth="1"/>
    <col min="9233" max="9233" width="9.6640625" style="83"/>
    <col min="9234" max="9234" width="2.6640625" style="83" customWidth="1"/>
    <col min="9235" max="9235" width="9.6640625" style="83"/>
    <col min="9236" max="9236" width="2.6640625" style="83" customWidth="1"/>
    <col min="9237" max="9237" width="9.6640625" style="83"/>
    <col min="9238" max="9238" width="2.6640625" style="83" customWidth="1"/>
    <col min="9239" max="9239" width="9.77734375" style="83" customWidth="1"/>
    <col min="9240" max="9240" width="2.6640625" style="83" customWidth="1"/>
    <col min="9241" max="9241" width="9.6640625" style="83"/>
    <col min="9242" max="9242" width="2.6640625" style="83" customWidth="1"/>
    <col min="9243" max="9243" width="9.6640625" style="83"/>
    <col min="9244" max="9244" width="5.44140625" style="83" customWidth="1"/>
    <col min="9245" max="9245" width="9.6640625" style="83"/>
    <col min="9246" max="9246" width="2.6640625" style="83" customWidth="1"/>
    <col min="9247" max="9247" width="9.6640625" style="83"/>
    <col min="9248" max="9248" width="2.6640625" style="83" customWidth="1"/>
    <col min="9249" max="9249" width="9.6640625" style="83"/>
    <col min="9250" max="9250" width="2.6640625" style="83" customWidth="1"/>
    <col min="9251" max="9472" width="9.6640625" style="83"/>
    <col min="9473" max="9473" width="5" style="83" customWidth="1"/>
    <col min="9474" max="9474" width="4.33203125" style="83" customWidth="1"/>
    <col min="9475" max="9475" width="23.77734375" style="83" bestFit="1" customWidth="1"/>
    <col min="9476" max="9476" width="2.6640625" style="83" customWidth="1"/>
    <col min="9477" max="9477" width="9.6640625" style="83"/>
    <col min="9478" max="9478" width="2.6640625" style="83" customWidth="1"/>
    <col min="9479" max="9479" width="9.6640625" style="83"/>
    <col min="9480" max="9480" width="2.6640625" style="83" customWidth="1"/>
    <col min="9481" max="9481" width="9.6640625" style="83"/>
    <col min="9482" max="9482" width="5.44140625" style="83" customWidth="1"/>
    <col min="9483" max="9483" width="8.44140625" style="83" customWidth="1"/>
    <col min="9484" max="9484" width="2.6640625" style="83" customWidth="1"/>
    <col min="9485" max="9485" width="9.6640625" style="83"/>
    <col min="9486" max="9486" width="2.6640625" style="83" customWidth="1"/>
    <col min="9487" max="9487" width="9.6640625" style="83"/>
    <col min="9488" max="9488" width="2.6640625" style="83" customWidth="1"/>
    <col min="9489" max="9489" width="9.6640625" style="83"/>
    <col min="9490" max="9490" width="2.6640625" style="83" customWidth="1"/>
    <col min="9491" max="9491" width="9.6640625" style="83"/>
    <col min="9492" max="9492" width="2.6640625" style="83" customWidth="1"/>
    <col min="9493" max="9493" width="9.6640625" style="83"/>
    <col min="9494" max="9494" width="2.6640625" style="83" customWidth="1"/>
    <col min="9495" max="9495" width="9.77734375" style="83" customWidth="1"/>
    <col min="9496" max="9496" width="2.6640625" style="83" customWidth="1"/>
    <col min="9497" max="9497" width="9.6640625" style="83"/>
    <col min="9498" max="9498" width="2.6640625" style="83" customWidth="1"/>
    <col min="9499" max="9499" width="9.6640625" style="83"/>
    <col min="9500" max="9500" width="5.44140625" style="83" customWidth="1"/>
    <col min="9501" max="9501" width="9.6640625" style="83"/>
    <col min="9502" max="9502" width="2.6640625" style="83" customWidth="1"/>
    <col min="9503" max="9503" width="9.6640625" style="83"/>
    <col min="9504" max="9504" width="2.6640625" style="83" customWidth="1"/>
    <col min="9505" max="9505" width="9.6640625" style="83"/>
    <col min="9506" max="9506" width="2.6640625" style="83" customWidth="1"/>
    <col min="9507" max="9728" width="9.6640625" style="83"/>
    <col min="9729" max="9729" width="5" style="83" customWidth="1"/>
    <col min="9730" max="9730" width="4.33203125" style="83" customWidth="1"/>
    <col min="9731" max="9731" width="23.77734375" style="83" bestFit="1" customWidth="1"/>
    <col min="9732" max="9732" width="2.6640625" style="83" customWidth="1"/>
    <col min="9733" max="9733" width="9.6640625" style="83"/>
    <col min="9734" max="9734" width="2.6640625" style="83" customWidth="1"/>
    <col min="9735" max="9735" width="9.6640625" style="83"/>
    <col min="9736" max="9736" width="2.6640625" style="83" customWidth="1"/>
    <col min="9737" max="9737" width="9.6640625" style="83"/>
    <col min="9738" max="9738" width="5.44140625" style="83" customWidth="1"/>
    <col min="9739" max="9739" width="8.44140625" style="83" customWidth="1"/>
    <col min="9740" max="9740" width="2.6640625" style="83" customWidth="1"/>
    <col min="9741" max="9741" width="9.6640625" style="83"/>
    <col min="9742" max="9742" width="2.6640625" style="83" customWidth="1"/>
    <col min="9743" max="9743" width="9.6640625" style="83"/>
    <col min="9744" max="9744" width="2.6640625" style="83" customWidth="1"/>
    <col min="9745" max="9745" width="9.6640625" style="83"/>
    <col min="9746" max="9746" width="2.6640625" style="83" customWidth="1"/>
    <col min="9747" max="9747" width="9.6640625" style="83"/>
    <col min="9748" max="9748" width="2.6640625" style="83" customWidth="1"/>
    <col min="9749" max="9749" width="9.6640625" style="83"/>
    <col min="9750" max="9750" width="2.6640625" style="83" customWidth="1"/>
    <col min="9751" max="9751" width="9.77734375" style="83" customWidth="1"/>
    <col min="9752" max="9752" width="2.6640625" style="83" customWidth="1"/>
    <col min="9753" max="9753" width="9.6640625" style="83"/>
    <col min="9754" max="9754" width="2.6640625" style="83" customWidth="1"/>
    <col min="9755" max="9755" width="9.6640625" style="83"/>
    <col min="9756" max="9756" width="5.44140625" style="83" customWidth="1"/>
    <col min="9757" max="9757" width="9.6640625" style="83"/>
    <col min="9758" max="9758" width="2.6640625" style="83" customWidth="1"/>
    <col min="9759" max="9759" width="9.6640625" style="83"/>
    <col min="9760" max="9760" width="2.6640625" style="83" customWidth="1"/>
    <col min="9761" max="9761" width="9.6640625" style="83"/>
    <col min="9762" max="9762" width="2.6640625" style="83" customWidth="1"/>
    <col min="9763" max="9984" width="9.6640625" style="83"/>
    <col min="9985" max="9985" width="5" style="83" customWidth="1"/>
    <col min="9986" max="9986" width="4.33203125" style="83" customWidth="1"/>
    <col min="9987" max="9987" width="23.77734375" style="83" bestFit="1" customWidth="1"/>
    <col min="9988" max="9988" width="2.6640625" style="83" customWidth="1"/>
    <col min="9989" max="9989" width="9.6640625" style="83"/>
    <col min="9990" max="9990" width="2.6640625" style="83" customWidth="1"/>
    <col min="9991" max="9991" width="9.6640625" style="83"/>
    <col min="9992" max="9992" width="2.6640625" style="83" customWidth="1"/>
    <col min="9993" max="9993" width="9.6640625" style="83"/>
    <col min="9994" max="9994" width="5.44140625" style="83" customWidth="1"/>
    <col min="9995" max="9995" width="8.44140625" style="83" customWidth="1"/>
    <col min="9996" max="9996" width="2.6640625" style="83" customWidth="1"/>
    <col min="9997" max="9997" width="9.6640625" style="83"/>
    <col min="9998" max="9998" width="2.6640625" style="83" customWidth="1"/>
    <col min="9999" max="9999" width="9.6640625" style="83"/>
    <col min="10000" max="10000" width="2.6640625" style="83" customWidth="1"/>
    <col min="10001" max="10001" width="9.6640625" style="83"/>
    <col min="10002" max="10002" width="2.6640625" style="83" customWidth="1"/>
    <col min="10003" max="10003" width="9.6640625" style="83"/>
    <col min="10004" max="10004" width="2.6640625" style="83" customWidth="1"/>
    <col min="10005" max="10005" width="9.6640625" style="83"/>
    <col min="10006" max="10006" width="2.6640625" style="83" customWidth="1"/>
    <col min="10007" max="10007" width="9.77734375" style="83" customWidth="1"/>
    <col min="10008" max="10008" width="2.6640625" style="83" customWidth="1"/>
    <col min="10009" max="10009" width="9.6640625" style="83"/>
    <col min="10010" max="10010" width="2.6640625" style="83" customWidth="1"/>
    <col min="10011" max="10011" width="9.6640625" style="83"/>
    <col min="10012" max="10012" width="5.44140625" style="83" customWidth="1"/>
    <col min="10013" max="10013" width="9.6640625" style="83"/>
    <col min="10014" max="10014" width="2.6640625" style="83" customWidth="1"/>
    <col min="10015" max="10015" width="9.6640625" style="83"/>
    <col min="10016" max="10016" width="2.6640625" style="83" customWidth="1"/>
    <col min="10017" max="10017" width="9.6640625" style="83"/>
    <col min="10018" max="10018" width="2.6640625" style="83" customWidth="1"/>
    <col min="10019" max="10240" width="9.6640625" style="83"/>
    <col min="10241" max="10241" width="5" style="83" customWidth="1"/>
    <col min="10242" max="10242" width="4.33203125" style="83" customWidth="1"/>
    <col min="10243" max="10243" width="23.77734375" style="83" bestFit="1" customWidth="1"/>
    <col min="10244" max="10244" width="2.6640625" style="83" customWidth="1"/>
    <col min="10245" max="10245" width="9.6640625" style="83"/>
    <col min="10246" max="10246" width="2.6640625" style="83" customWidth="1"/>
    <col min="10247" max="10247" width="9.6640625" style="83"/>
    <col min="10248" max="10248" width="2.6640625" style="83" customWidth="1"/>
    <col min="10249" max="10249" width="9.6640625" style="83"/>
    <col min="10250" max="10250" width="5.44140625" style="83" customWidth="1"/>
    <col min="10251" max="10251" width="8.44140625" style="83" customWidth="1"/>
    <col min="10252" max="10252" width="2.6640625" style="83" customWidth="1"/>
    <col min="10253" max="10253" width="9.6640625" style="83"/>
    <col min="10254" max="10254" width="2.6640625" style="83" customWidth="1"/>
    <col min="10255" max="10255" width="9.6640625" style="83"/>
    <col min="10256" max="10256" width="2.6640625" style="83" customWidth="1"/>
    <col min="10257" max="10257" width="9.6640625" style="83"/>
    <col min="10258" max="10258" width="2.6640625" style="83" customWidth="1"/>
    <col min="10259" max="10259" width="9.6640625" style="83"/>
    <col min="10260" max="10260" width="2.6640625" style="83" customWidth="1"/>
    <col min="10261" max="10261" width="9.6640625" style="83"/>
    <col min="10262" max="10262" width="2.6640625" style="83" customWidth="1"/>
    <col min="10263" max="10263" width="9.77734375" style="83" customWidth="1"/>
    <col min="10264" max="10264" width="2.6640625" style="83" customWidth="1"/>
    <col min="10265" max="10265" width="9.6640625" style="83"/>
    <col min="10266" max="10266" width="2.6640625" style="83" customWidth="1"/>
    <col min="10267" max="10267" width="9.6640625" style="83"/>
    <col min="10268" max="10268" width="5.44140625" style="83" customWidth="1"/>
    <col min="10269" max="10269" width="9.6640625" style="83"/>
    <col min="10270" max="10270" width="2.6640625" style="83" customWidth="1"/>
    <col min="10271" max="10271" width="9.6640625" style="83"/>
    <col min="10272" max="10272" width="2.6640625" style="83" customWidth="1"/>
    <col min="10273" max="10273" width="9.6640625" style="83"/>
    <col min="10274" max="10274" width="2.6640625" style="83" customWidth="1"/>
    <col min="10275" max="10496" width="9.6640625" style="83"/>
    <col min="10497" max="10497" width="5" style="83" customWidth="1"/>
    <col min="10498" max="10498" width="4.33203125" style="83" customWidth="1"/>
    <col min="10499" max="10499" width="23.77734375" style="83" bestFit="1" customWidth="1"/>
    <col min="10500" max="10500" width="2.6640625" style="83" customWidth="1"/>
    <col min="10501" max="10501" width="9.6640625" style="83"/>
    <col min="10502" max="10502" width="2.6640625" style="83" customWidth="1"/>
    <col min="10503" max="10503" width="9.6640625" style="83"/>
    <col min="10504" max="10504" width="2.6640625" style="83" customWidth="1"/>
    <col min="10505" max="10505" width="9.6640625" style="83"/>
    <col min="10506" max="10506" width="5.44140625" style="83" customWidth="1"/>
    <col min="10507" max="10507" width="8.44140625" style="83" customWidth="1"/>
    <col min="10508" max="10508" width="2.6640625" style="83" customWidth="1"/>
    <col min="10509" max="10509" width="9.6640625" style="83"/>
    <col min="10510" max="10510" width="2.6640625" style="83" customWidth="1"/>
    <col min="10511" max="10511" width="9.6640625" style="83"/>
    <col min="10512" max="10512" width="2.6640625" style="83" customWidth="1"/>
    <col min="10513" max="10513" width="9.6640625" style="83"/>
    <col min="10514" max="10514" width="2.6640625" style="83" customWidth="1"/>
    <col min="10515" max="10515" width="9.6640625" style="83"/>
    <col min="10516" max="10516" width="2.6640625" style="83" customWidth="1"/>
    <col min="10517" max="10517" width="9.6640625" style="83"/>
    <col min="10518" max="10518" width="2.6640625" style="83" customWidth="1"/>
    <col min="10519" max="10519" width="9.77734375" style="83" customWidth="1"/>
    <col min="10520" max="10520" width="2.6640625" style="83" customWidth="1"/>
    <col min="10521" max="10521" width="9.6640625" style="83"/>
    <col min="10522" max="10522" width="2.6640625" style="83" customWidth="1"/>
    <col min="10523" max="10523" width="9.6640625" style="83"/>
    <col min="10524" max="10524" width="5.44140625" style="83" customWidth="1"/>
    <col min="10525" max="10525" width="9.6640625" style="83"/>
    <col min="10526" max="10526" width="2.6640625" style="83" customWidth="1"/>
    <col min="10527" max="10527" width="9.6640625" style="83"/>
    <col min="10528" max="10528" width="2.6640625" style="83" customWidth="1"/>
    <col min="10529" max="10529" width="9.6640625" style="83"/>
    <col min="10530" max="10530" width="2.6640625" style="83" customWidth="1"/>
    <col min="10531" max="10752" width="9.6640625" style="83"/>
    <col min="10753" max="10753" width="5" style="83" customWidth="1"/>
    <col min="10754" max="10754" width="4.33203125" style="83" customWidth="1"/>
    <col min="10755" max="10755" width="23.77734375" style="83" bestFit="1" customWidth="1"/>
    <col min="10756" max="10756" width="2.6640625" style="83" customWidth="1"/>
    <col min="10757" max="10757" width="9.6640625" style="83"/>
    <col min="10758" max="10758" width="2.6640625" style="83" customWidth="1"/>
    <col min="10759" max="10759" width="9.6640625" style="83"/>
    <col min="10760" max="10760" width="2.6640625" style="83" customWidth="1"/>
    <col min="10761" max="10761" width="9.6640625" style="83"/>
    <col min="10762" max="10762" width="5.44140625" style="83" customWidth="1"/>
    <col min="10763" max="10763" width="8.44140625" style="83" customWidth="1"/>
    <col min="10764" max="10764" width="2.6640625" style="83" customWidth="1"/>
    <col min="10765" max="10765" width="9.6640625" style="83"/>
    <col min="10766" max="10766" width="2.6640625" style="83" customWidth="1"/>
    <col min="10767" max="10767" width="9.6640625" style="83"/>
    <col min="10768" max="10768" width="2.6640625" style="83" customWidth="1"/>
    <col min="10769" max="10769" width="9.6640625" style="83"/>
    <col min="10770" max="10770" width="2.6640625" style="83" customWidth="1"/>
    <col min="10771" max="10771" width="9.6640625" style="83"/>
    <col min="10772" max="10772" width="2.6640625" style="83" customWidth="1"/>
    <col min="10773" max="10773" width="9.6640625" style="83"/>
    <col min="10774" max="10774" width="2.6640625" style="83" customWidth="1"/>
    <col min="10775" max="10775" width="9.77734375" style="83" customWidth="1"/>
    <col min="10776" max="10776" width="2.6640625" style="83" customWidth="1"/>
    <col min="10777" max="10777" width="9.6640625" style="83"/>
    <col min="10778" max="10778" width="2.6640625" style="83" customWidth="1"/>
    <col min="10779" max="10779" width="9.6640625" style="83"/>
    <col min="10780" max="10780" width="5.44140625" style="83" customWidth="1"/>
    <col min="10781" max="10781" width="9.6640625" style="83"/>
    <col min="10782" max="10782" width="2.6640625" style="83" customWidth="1"/>
    <col min="10783" max="10783" width="9.6640625" style="83"/>
    <col min="10784" max="10784" width="2.6640625" style="83" customWidth="1"/>
    <col min="10785" max="10785" width="9.6640625" style="83"/>
    <col min="10786" max="10786" width="2.6640625" style="83" customWidth="1"/>
    <col min="10787" max="11008" width="9.6640625" style="83"/>
    <col min="11009" max="11009" width="5" style="83" customWidth="1"/>
    <col min="11010" max="11010" width="4.33203125" style="83" customWidth="1"/>
    <col min="11011" max="11011" width="23.77734375" style="83" bestFit="1" customWidth="1"/>
    <col min="11012" max="11012" width="2.6640625" style="83" customWidth="1"/>
    <col min="11013" max="11013" width="9.6640625" style="83"/>
    <col min="11014" max="11014" width="2.6640625" style="83" customWidth="1"/>
    <col min="11015" max="11015" width="9.6640625" style="83"/>
    <col min="11016" max="11016" width="2.6640625" style="83" customWidth="1"/>
    <col min="11017" max="11017" width="9.6640625" style="83"/>
    <col min="11018" max="11018" width="5.44140625" style="83" customWidth="1"/>
    <col min="11019" max="11019" width="8.44140625" style="83" customWidth="1"/>
    <col min="11020" max="11020" width="2.6640625" style="83" customWidth="1"/>
    <col min="11021" max="11021" width="9.6640625" style="83"/>
    <col min="11022" max="11022" width="2.6640625" style="83" customWidth="1"/>
    <col min="11023" max="11023" width="9.6640625" style="83"/>
    <col min="11024" max="11024" width="2.6640625" style="83" customWidth="1"/>
    <col min="11025" max="11025" width="9.6640625" style="83"/>
    <col min="11026" max="11026" width="2.6640625" style="83" customWidth="1"/>
    <col min="11027" max="11027" width="9.6640625" style="83"/>
    <col min="11028" max="11028" width="2.6640625" style="83" customWidth="1"/>
    <col min="11029" max="11029" width="9.6640625" style="83"/>
    <col min="11030" max="11030" width="2.6640625" style="83" customWidth="1"/>
    <col min="11031" max="11031" width="9.77734375" style="83" customWidth="1"/>
    <col min="11032" max="11032" width="2.6640625" style="83" customWidth="1"/>
    <col min="11033" max="11033" width="9.6640625" style="83"/>
    <col min="11034" max="11034" width="2.6640625" style="83" customWidth="1"/>
    <col min="11035" max="11035" width="9.6640625" style="83"/>
    <col min="11036" max="11036" width="5.44140625" style="83" customWidth="1"/>
    <col min="11037" max="11037" width="9.6640625" style="83"/>
    <col min="11038" max="11038" width="2.6640625" style="83" customWidth="1"/>
    <col min="11039" max="11039" width="9.6640625" style="83"/>
    <col min="11040" max="11040" width="2.6640625" style="83" customWidth="1"/>
    <col min="11041" max="11041" width="9.6640625" style="83"/>
    <col min="11042" max="11042" width="2.6640625" style="83" customWidth="1"/>
    <col min="11043" max="11264" width="9.6640625" style="83"/>
    <col min="11265" max="11265" width="5" style="83" customWidth="1"/>
    <col min="11266" max="11266" width="4.33203125" style="83" customWidth="1"/>
    <col min="11267" max="11267" width="23.77734375" style="83" bestFit="1" customWidth="1"/>
    <col min="11268" max="11268" width="2.6640625" style="83" customWidth="1"/>
    <col min="11269" max="11269" width="9.6640625" style="83"/>
    <col min="11270" max="11270" width="2.6640625" style="83" customWidth="1"/>
    <col min="11271" max="11271" width="9.6640625" style="83"/>
    <col min="11272" max="11272" width="2.6640625" style="83" customWidth="1"/>
    <col min="11273" max="11273" width="9.6640625" style="83"/>
    <col min="11274" max="11274" width="5.44140625" style="83" customWidth="1"/>
    <col min="11275" max="11275" width="8.44140625" style="83" customWidth="1"/>
    <col min="11276" max="11276" width="2.6640625" style="83" customWidth="1"/>
    <col min="11277" max="11277" width="9.6640625" style="83"/>
    <col min="11278" max="11278" width="2.6640625" style="83" customWidth="1"/>
    <col min="11279" max="11279" width="9.6640625" style="83"/>
    <col min="11280" max="11280" width="2.6640625" style="83" customWidth="1"/>
    <col min="11281" max="11281" width="9.6640625" style="83"/>
    <col min="11282" max="11282" width="2.6640625" style="83" customWidth="1"/>
    <col min="11283" max="11283" width="9.6640625" style="83"/>
    <col min="11284" max="11284" width="2.6640625" style="83" customWidth="1"/>
    <col min="11285" max="11285" width="9.6640625" style="83"/>
    <col min="11286" max="11286" width="2.6640625" style="83" customWidth="1"/>
    <col min="11287" max="11287" width="9.77734375" style="83" customWidth="1"/>
    <col min="11288" max="11288" width="2.6640625" style="83" customWidth="1"/>
    <col min="11289" max="11289" width="9.6640625" style="83"/>
    <col min="11290" max="11290" width="2.6640625" style="83" customWidth="1"/>
    <col min="11291" max="11291" width="9.6640625" style="83"/>
    <col min="11292" max="11292" width="5.44140625" style="83" customWidth="1"/>
    <col min="11293" max="11293" width="9.6640625" style="83"/>
    <col min="11294" max="11294" width="2.6640625" style="83" customWidth="1"/>
    <col min="11295" max="11295" width="9.6640625" style="83"/>
    <col min="11296" max="11296" width="2.6640625" style="83" customWidth="1"/>
    <col min="11297" max="11297" width="9.6640625" style="83"/>
    <col min="11298" max="11298" width="2.6640625" style="83" customWidth="1"/>
    <col min="11299" max="11520" width="9.6640625" style="83"/>
    <col min="11521" max="11521" width="5" style="83" customWidth="1"/>
    <col min="11522" max="11522" width="4.33203125" style="83" customWidth="1"/>
    <col min="11523" max="11523" width="23.77734375" style="83" bestFit="1" customWidth="1"/>
    <col min="11524" max="11524" width="2.6640625" style="83" customWidth="1"/>
    <col min="11525" max="11525" width="9.6640625" style="83"/>
    <col min="11526" max="11526" width="2.6640625" style="83" customWidth="1"/>
    <col min="11527" max="11527" width="9.6640625" style="83"/>
    <col min="11528" max="11528" width="2.6640625" style="83" customWidth="1"/>
    <col min="11529" max="11529" width="9.6640625" style="83"/>
    <col min="11530" max="11530" width="5.44140625" style="83" customWidth="1"/>
    <col min="11531" max="11531" width="8.44140625" style="83" customWidth="1"/>
    <col min="11532" max="11532" width="2.6640625" style="83" customWidth="1"/>
    <col min="11533" max="11533" width="9.6640625" style="83"/>
    <col min="11534" max="11534" width="2.6640625" style="83" customWidth="1"/>
    <col min="11535" max="11535" width="9.6640625" style="83"/>
    <col min="11536" max="11536" width="2.6640625" style="83" customWidth="1"/>
    <col min="11537" max="11537" width="9.6640625" style="83"/>
    <col min="11538" max="11538" width="2.6640625" style="83" customWidth="1"/>
    <col min="11539" max="11539" width="9.6640625" style="83"/>
    <col min="11540" max="11540" width="2.6640625" style="83" customWidth="1"/>
    <col min="11541" max="11541" width="9.6640625" style="83"/>
    <col min="11542" max="11542" width="2.6640625" style="83" customWidth="1"/>
    <col min="11543" max="11543" width="9.77734375" style="83" customWidth="1"/>
    <col min="11544" max="11544" width="2.6640625" style="83" customWidth="1"/>
    <col min="11545" max="11545" width="9.6640625" style="83"/>
    <col min="11546" max="11546" width="2.6640625" style="83" customWidth="1"/>
    <col min="11547" max="11547" width="9.6640625" style="83"/>
    <col min="11548" max="11548" width="5.44140625" style="83" customWidth="1"/>
    <col min="11549" max="11549" width="9.6640625" style="83"/>
    <col min="11550" max="11550" width="2.6640625" style="83" customWidth="1"/>
    <col min="11551" max="11551" width="9.6640625" style="83"/>
    <col min="11552" max="11552" width="2.6640625" style="83" customWidth="1"/>
    <col min="11553" max="11553" width="9.6640625" style="83"/>
    <col min="11554" max="11554" width="2.6640625" style="83" customWidth="1"/>
    <col min="11555" max="11776" width="9.6640625" style="83"/>
    <col min="11777" max="11777" width="5" style="83" customWidth="1"/>
    <col min="11778" max="11778" width="4.33203125" style="83" customWidth="1"/>
    <col min="11779" max="11779" width="23.77734375" style="83" bestFit="1" customWidth="1"/>
    <col min="11780" max="11780" width="2.6640625" style="83" customWidth="1"/>
    <col min="11781" max="11781" width="9.6640625" style="83"/>
    <col min="11782" max="11782" width="2.6640625" style="83" customWidth="1"/>
    <col min="11783" max="11783" width="9.6640625" style="83"/>
    <col min="11784" max="11784" width="2.6640625" style="83" customWidth="1"/>
    <col min="11785" max="11785" width="9.6640625" style="83"/>
    <col min="11786" max="11786" width="5.44140625" style="83" customWidth="1"/>
    <col min="11787" max="11787" width="8.44140625" style="83" customWidth="1"/>
    <col min="11788" max="11788" width="2.6640625" style="83" customWidth="1"/>
    <col min="11789" max="11789" width="9.6640625" style="83"/>
    <col min="11790" max="11790" width="2.6640625" style="83" customWidth="1"/>
    <col min="11791" max="11791" width="9.6640625" style="83"/>
    <col min="11792" max="11792" width="2.6640625" style="83" customWidth="1"/>
    <col min="11793" max="11793" width="9.6640625" style="83"/>
    <col min="11794" max="11794" width="2.6640625" style="83" customWidth="1"/>
    <col min="11795" max="11795" width="9.6640625" style="83"/>
    <col min="11796" max="11796" width="2.6640625" style="83" customWidth="1"/>
    <col min="11797" max="11797" width="9.6640625" style="83"/>
    <col min="11798" max="11798" width="2.6640625" style="83" customWidth="1"/>
    <col min="11799" max="11799" width="9.77734375" style="83" customWidth="1"/>
    <col min="11800" max="11800" width="2.6640625" style="83" customWidth="1"/>
    <col min="11801" max="11801" width="9.6640625" style="83"/>
    <col min="11802" max="11802" width="2.6640625" style="83" customWidth="1"/>
    <col min="11803" max="11803" width="9.6640625" style="83"/>
    <col min="11804" max="11804" width="5.44140625" style="83" customWidth="1"/>
    <col min="11805" max="11805" width="9.6640625" style="83"/>
    <col min="11806" max="11806" width="2.6640625" style="83" customWidth="1"/>
    <col min="11807" max="11807" width="9.6640625" style="83"/>
    <col min="11808" max="11808" width="2.6640625" style="83" customWidth="1"/>
    <col min="11809" max="11809" width="9.6640625" style="83"/>
    <col min="11810" max="11810" width="2.6640625" style="83" customWidth="1"/>
    <col min="11811" max="12032" width="9.6640625" style="83"/>
    <col min="12033" max="12033" width="5" style="83" customWidth="1"/>
    <col min="12034" max="12034" width="4.33203125" style="83" customWidth="1"/>
    <col min="12035" max="12035" width="23.77734375" style="83" bestFit="1" customWidth="1"/>
    <col min="12036" max="12036" width="2.6640625" style="83" customWidth="1"/>
    <col min="12037" max="12037" width="9.6640625" style="83"/>
    <col min="12038" max="12038" width="2.6640625" style="83" customWidth="1"/>
    <col min="12039" max="12039" width="9.6640625" style="83"/>
    <col min="12040" max="12040" width="2.6640625" style="83" customWidth="1"/>
    <col min="12041" max="12041" width="9.6640625" style="83"/>
    <col min="12042" max="12042" width="5.44140625" style="83" customWidth="1"/>
    <col min="12043" max="12043" width="8.44140625" style="83" customWidth="1"/>
    <col min="12044" max="12044" width="2.6640625" style="83" customWidth="1"/>
    <col min="12045" max="12045" width="9.6640625" style="83"/>
    <col min="12046" max="12046" width="2.6640625" style="83" customWidth="1"/>
    <col min="12047" max="12047" width="9.6640625" style="83"/>
    <col min="12048" max="12048" width="2.6640625" style="83" customWidth="1"/>
    <col min="12049" max="12049" width="9.6640625" style="83"/>
    <col min="12050" max="12050" width="2.6640625" style="83" customWidth="1"/>
    <col min="12051" max="12051" width="9.6640625" style="83"/>
    <col min="12052" max="12052" width="2.6640625" style="83" customWidth="1"/>
    <col min="12053" max="12053" width="9.6640625" style="83"/>
    <col min="12054" max="12054" width="2.6640625" style="83" customWidth="1"/>
    <col min="12055" max="12055" width="9.77734375" style="83" customWidth="1"/>
    <col min="12056" max="12056" width="2.6640625" style="83" customWidth="1"/>
    <col min="12057" max="12057" width="9.6640625" style="83"/>
    <col min="12058" max="12058" width="2.6640625" style="83" customWidth="1"/>
    <col min="12059" max="12059" width="9.6640625" style="83"/>
    <col min="12060" max="12060" width="5.44140625" style="83" customWidth="1"/>
    <col min="12061" max="12061" width="9.6640625" style="83"/>
    <col min="12062" max="12062" width="2.6640625" style="83" customWidth="1"/>
    <col min="12063" max="12063" width="9.6640625" style="83"/>
    <col min="12064" max="12064" width="2.6640625" style="83" customWidth="1"/>
    <col min="12065" max="12065" width="9.6640625" style="83"/>
    <col min="12066" max="12066" width="2.6640625" style="83" customWidth="1"/>
    <col min="12067" max="12288" width="9.6640625" style="83"/>
    <col min="12289" max="12289" width="5" style="83" customWidth="1"/>
    <col min="12290" max="12290" width="4.33203125" style="83" customWidth="1"/>
    <col min="12291" max="12291" width="23.77734375" style="83" bestFit="1" customWidth="1"/>
    <col min="12292" max="12292" width="2.6640625" style="83" customWidth="1"/>
    <col min="12293" max="12293" width="9.6640625" style="83"/>
    <col min="12294" max="12294" width="2.6640625" style="83" customWidth="1"/>
    <col min="12295" max="12295" width="9.6640625" style="83"/>
    <col min="12296" max="12296" width="2.6640625" style="83" customWidth="1"/>
    <col min="12297" max="12297" width="9.6640625" style="83"/>
    <col min="12298" max="12298" width="5.44140625" style="83" customWidth="1"/>
    <col min="12299" max="12299" width="8.44140625" style="83" customWidth="1"/>
    <col min="12300" max="12300" width="2.6640625" style="83" customWidth="1"/>
    <col min="12301" max="12301" width="9.6640625" style="83"/>
    <col min="12302" max="12302" width="2.6640625" style="83" customWidth="1"/>
    <col min="12303" max="12303" width="9.6640625" style="83"/>
    <col min="12304" max="12304" width="2.6640625" style="83" customWidth="1"/>
    <col min="12305" max="12305" width="9.6640625" style="83"/>
    <col min="12306" max="12306" width="2.6640625" style="83" customWidth="1"/>
    <col min="12307" max="12307" width="9.6640625" style="83"/>
    <col min="12308" max="12308" width="2.6640625" style="83" customWidth="1"/>
    <col min="12309" max="12309" width="9.6640625" style="83"/>
    <col min="12310" max="12310" width="2.6640625" style="83" customWidth="1"/>
    <col min="12311" max="12311" width="9.77734375" style="83" customWidth="1"/>
    <col min="12312" max="12312" width="2.6640625" style="83" customWidth="1"/>
    <col min="12313" max="12313" width="9.6640625" style="83"/>
    <col min="12314" max="12314" width="2.6640625" style="83" customWidth="1"/>
    <col min="12315" max="12315" width="9.6640625" style="83"/>
    <col min="12316" max="12316" width="5.44140625" style="83" customWidth="1"/>
    <col min="12317" max="12317" width="9.6640625" style="83"/>
    <col min="12318" max="12318" width="2.6640625" style="83" customWidth="1"/>
    <col min="12319" max="12319" width="9.6640625" style="83"/>
    <col min="12320" max="12320" width="2.6640625" style="83" customWidth="1"/>
    <col min="12321" max="12321" width="9.6640625" style="83"/>
    <col min="12322" max="12322" width="2.6640625" style="83" customWidth="1"/>
    <col min="12323" max="12544" width="9.6640625" style="83"/>
    <col min="12545" max="12545" width="5" style="83" customWidth="1"/>
    <col min="12546" max="12546" width="4.33203125" style="83" customWidth="1"/>
    <col min="12547" max="12547" width="23.77734375" style="83" bestFit="1" customWidth="1"/>
    <col min="12548" max="12548" width="2.6640625" style="83" customWidth="1"/>
    <col min="12549" max="12549" width="9.6640625" style="83"/>
    <col min="12550" max="12550" width="2.6640625" style="83" customWidth="1"/>
    <col min="12551" max="12551" width="9.6640625" style="83"/>
    <col min="12552" max="12552" width="2.6640625" style="83" customWidth="1"/>
    <col min="12553" max="12553" width="9.6640625" style="83"/>
    <col min="12554" max="12554" width="5.44140625" style="83" customWidth="1"/>
    <col min="12555" max="12555" width="8.44140625" style="83" customWidth="1"/>
    <col min="12556" max="12556" width="2.6640625" style="83" customWidth="1"/>
    <col min="12557" max="12557" width="9.6640625" style="83"/>
    <col min="12558" max="12558" width="2.6640625" style="83" customWidth="1"/>
    <col min="12559" max="12559" width="9.6640625" style="83"/>
    <col min="12560" max="12560" width="2.6640625" style="83" customWidth="1"/>
    <col min="12561" max="12561" width="9.6640625" style="83"/>
    <col min="12562" max="12562" width="2.6640625" style="83" customWidth="1"/>
    <col min="12563" max="12563" width="9.6640625" style="83"/>
    <col min="12564" max="12564" width="2.6640625" style="83" customWidth="1"/>
    <col min="12565" max="12565" width="9.6640625" style="83"/>
    <col min="12566" max="12566" width="2.6640625" style="83" customWidth="1"/>
    <col min="12567" max="12567" width="9.77734375" style="83" customWidth="1"/>
    <col min="12568" max="12568" width="2.6640625" style="83" customWidth="1"/>
    <col min="12569" max="12569" width="9.6640625" style="83"/>
    <col min="12570" max="12570" width="2.6640625" style="83" customWidth="1"/>
    <col min="12571" max="12571" width="9.6640625" style="83"/>
    <col min="12572" max="12572" width="5.44140625" style="83" customWidth="1"/>
    <col min="12573" max="12573" width="9.6640625" style="83"/>
    <col min="12574" max="12574" width="2.6640625" style="83" customWidth="1"/>
    <col min="12575" max="12575" width="9.6640625" style="83"/>
    <col min="12576" max="12576" width="2.6640625" style="83" customWidth="1"/>
    <col min="12577" max="12577" width="9.6640625" style="83"/>
    <col min="12578" max="12578" width="2.6640625" style="83" customWidth="1"/>
    <col min="12579" max="12800" width="9.6640625" style="83"/>
    <col min="12801" max="12801" width="5" style="83" customWidth="1"/>
    <col min="12802" max="12802" width="4.33203125" style="83" customWidth="1"/>
    <col min="12803" max="12803" width="23.77734375" style="83" bestFit="1" customWidth="1"/>
    <col min="12804" max="12804" width="2.6640625" style="83" customWidth="1"/>
    <col min="12805" max="12805" width="9.6640625" style="83"/>
    <col min="12806" max="12806" width="2.6640625" style="83" customWidth="1"/>
    <col min="12807" max="12807" width="9.6640625" style="83"/>
    <col min="12808" max="12808" width="2.6640625" style="83" customWidth="1"/>
    <col min="12809" max="12809" width="9.6640625" style="83"/>
    <col min="12810" max="12810" width="5.44140625" style="83" customWidth="1"/>
    <col min="12811" max="12811" width="8.44140625" style="83" customWidth="1"/>
    <col min="12812" max="12812" width="2.6640625" style="83" customWidth="1"/>
    <col min="12813" max="12813" width="9.6640625" style="83"/>
    <col min="12814" max="12814" width="2.6640625" style="83" customWidth="1"/>
    <col min="12815" max="12815" width="9.6640625" style="83"/>
    <col min="12816" max="12816" width="2.6640625" style="83" customWidth="1"/>
    <col min="12817" max="12817" width="9.6640625" style="83"/>
    <col min="12818" max="12818" width="2.6640625" style="83" customWidth="1"/>
    <col min="12819" max="12819" width="9.6640625" style="83"/>
    <col min="12820" max="12820" width="2.6640625" style="83" customWidth="1"/>
    <col min="12821" max="12821" width="9.6640625" style="83"/>
    <col min="12822" max="12822" width="2.6640625" style="83" customWidth="1"/>
    <col min="12823" max="12823" width="9.77734375" style="83" customWidth="1"/>
    <col min="12824" max="12824" width="2.6640625" style="83" customWidth="1"/>
    <col min="12825" max="12825" width="9.6640625" style="83"/>
    <col min="12826" max="12826" width="2.6640625" style="83" customWidth="1"/>
    <col min="12827" max="12827" width="9.6640625" style="83"/>
    <col min="12828" max="12828" width="5.44140625" style="83" customWidth="1"/>
    <col min="12829" max="12829" width="9.6640625" style="83"/>
    <col min="12830" max="12830" width="2.6640625" style="83" customWidth="1"/>
    <col min="12831" max="12831" width="9.6640625" style="83"/>
    <col min="12832" max="12832" width="2.6640625" style="83" customWidth="1"/>
    <col min="12833" max="12833" width="9.6640625" style="83"/>
    <col min="12834" max="12834" width="2.6640625" style="83" customWidth="1"/>
    <col min="12835" max="13056" width="9.6640625" style="83"/>
    <col min="13057" max="13057" width="5" style="83" customWidth="1"/>
    <col min="13058" max="13058" width="4.33203125" style="83" customWidth="1"/>
    <col min="13059" max="13059" width="23.77734375" style="83" bestFit="1" customWidth="1"/>
    <col min="13060" max="13060" width="2.6640625" style="83" customWidth="1"/>
    <col min="13061" max="13061" width="9.6640625" style="83"/>
    <col min="13062" max="13062" width="2.6640625" style="83" customWidth="1"/>
    <col min="13063" max="13063" width="9.6640625" style="83"/>
    <col min="13064" max="13064" width="2.6640625" style="83" customWidth="1"/>
    <col min="13065" max="13065" width="9.6640625" style="83"/>
    <col min="13066" max="13066" width="5.44140625" style="83" customWidth="1"/>
    <col min="13067" max="13067" width="8.44140625" style="83" customWidth="1"/>
    <col min="13068" max="13068" width="2.6640625" style="83" customWidth="1"/>
    <col min="13069" max="13069" width="9.6640625" style="83"/>
    <col min="13070" max="13070" width="2.6640625" style="83" customWidth="1"/>
    <col min="13071" max="13071" width="9.6640625" style="83"/>
    <col min="13072" max="13072" width="2.6640625" style="83" customWidth="1"/>
    <col min="13073" max="13073" width="9.6640625" style="83"/>
    <col min="13074" max="13074" width="2.6640625" style="83" customWidth="1"/>
    <col min="13075" max="13075" width="9.6640625" style="83"/>
    <col min="13076" max="13076" width="2.6640625" style="83" customWidth="1"/>
    <col min="13077" max="13077" width="9.6640625" style="83"/>
    <col min="13078" max="13078" width="2.6640625" style="83" customWidth="1"/>
    <col min="13079" max="13079" width="9.77734375" style="83" customWidth="1"/>
    <col min="13080" max="13080" width="2.6640625" style="83" customWidth="1"/>
    <col min="13081" max="13081" width="9.6640625" style="83"/>
    <col min="13082" max="13082" width="2.6640625" style="83" customWidth="1"/>
    <col min="13083" max="13083" width="9.6640625" style="83"/>
    <col min="13084" max="13084" width="5.44140625" style="83" customWidth="1"/>
    <col min="13085" max="13085" width="9.6640625" style="83"/>
    <col min="13086" max="13086" width="2.6640625" style="83" customWidth="1"/>
    <col min="13087" max="13087" width="9.6640625" style="83"/>
    <col min="13088" max="13088" width="2.6640625" style="83" customWidth="1"/>
    <col min="13089" max="13089" width="9.6640625" style="83"/>
    <col min="13090" max="13090" width="2.6640625" style="83" customWidth="1"/>
    <col min="13091" max="13312" width="9.6640625" style="83"/>
    <col min="13313" max="13313" width="5" style="83" customWidth="1"/>
    <col min="13314" max="13314" width="4.33203125" style="83" customWidth="1"/>
    <col min="13315" max="13315" width="23.77734375" style="83" bestFit="1" customWidth="1"/>
    <col min="13316" max="13316" width="2.6640625" style="83" customWidth="1"/>
    <col min="13317" max="13317" width="9.6640625" style="83"/>
    <col min="13318" max="13318" width="2.6640625" style="83" customWidth="1"/>
    <col min="13319" max="13319" width="9.6640625" style="83"/>
    <col min="13320" max="13320" width="2.6640625" style="83" customWidth="1"/>
    <col min="13321" max="13321" width="9.6640625" style="83"/>
    <col min="13322" max="13322" width="5.44140625" style="83" customWidth="1"/>
    <col min="13323" max="13323" width="8.44140625" style="83" customWidth="1"/>
    <col min="13324" max="13324" width="2.6640625" style="83" customWidth="1"/>
    <col min="13325" max="13325" width="9.6640625" style="83"/>
    <col min="13326" max="13326" width="2.6640625" style="83" customWidth="1"/>
    <col min="13327" max="13327" width="9.6640625" style="83"/>
    <col min="13328" max="13328" width="2.6640625" style="83" customWidth="1"/>
    <col min="13329" max="13329" width="9.6640625" style="83"/>
    <col min="13330" max="13330" width="2.6640625" style="83" customWidth="1"/>
    <col min="13331" max="13331" width="9.6640625" style="83"/>
    <col min="13332" max="13332" width="2.6640625" style="83" customWidth="1"/>
    <col min="13333" max="13333" width="9.6640625" style="83"/>
    <col min="13334" max="13334" width="2.6640625" style="83" customWidth="1"/>
    <col min="13335" max="13335" width="9.77734375" style="83" customWidth="1"/>
    <col min="13336" max="13336" width="2.6640625" style="83" customWidth="1"/>
    <col min="13337" max="13337" width="9.6640625" style="83"/>
    <col min="13338" max="13338" width="2.6640625" style="83" customWidth="1"/>
    <col min="13339" max="13339" width="9.6640625" style="83"/>
    <col min="13340" max="13340" width="5.44140625" style="83" customWidth="1"/>
    <col min="13341" max="13341" width="9.6640625" style="83"/>
    <col min="13342" max="13342" width="2.6640625" style="83" customWidth="1"/>
    <col min="13343" max="13343" width="9.6640625" style="83"/>
    <col min="13344" max="13344" width="2.6640625" style="83" customWidth="1"/>
    <col min="13345" max="13345" width="9.6640625" style="83"/>
    <col min="13346" max="13346" width="2.6640625" style="83" customWidth="1"/>
    <col min="13347" max="13568" width="9.6640625" style="83"/>
    <col min="13569" max="13569" width="5" style="83" customWidth="1"/>
    <col min="13570" max="13570" width="4.33203125" style="83" customWidth="1"/>
    <col min="13571" max="13571" width="23.77734375" style="83" bestFit="1" customWidth="1"/>
    <col min="13572" max="13572" width="2.6640625" style="83" customWidth="1"/>
    <col min="13573" max="13573" width="9.6640625" style="83"/>
    <col min="13574" max="13574" width="2.6640625" style="83" customWidth="1"/>
    <col min="13575" max="13575" width="9.6640625" style="83"/>
    <col min="13576" max="13576" width="2.6640625" style="83" customWidth="1"/>
    <col min="13577" max="13577" width="9.6640625" style="83"/>
    <col min="13578" max="13578" width="5.44140625" style="83" customWidth="1"/>
    <col min="13579" max="13579" width="8.44140625" style="83" customWidth="1"/>
    <col min="13580" max="13580" width="2.6640625" style="83" customWidth="1"/>
    <col min="13581" max="13581" width="9.6640625" style="83"/>
    <col min="13582" max="13582" width="2.6640625" style="83" customWidth="1"/>
    <col min="13583" max="13583" width="9.6640625" style="83"/>
    <col min="13584" max="13584" width="2.6640625" style="83" customWidth="1"/>
    <col min="13585" max="13585" width="9.6640625" style="83"/>
    <col min="13586" max="13586" width="2.6640625" style="83" customWidth="1"/>
    <col min="13587" max="13587" width="9.6640625" style="83"/>
    <col min="13588" max="13588" width="2.6640625" style="83" customWidth="1"/>
    <col min="13589" max="13589" width="9.6640625" style="83"/>
    <col min="13590" max="13590" width="2.6640625" style="83" customWidth="1"/>
    <col min="13591" max="13591" width="9.77734375" style="83" customWidth="1"/>
    <col min="13592" max="13592" width="2.6640625" style="83" customWidth="1"/>
    <col min="13593" max="13593" width="9.6640625" style="83"/>
    <col min="13594" max="13594" width="2.6640625" style="83" customWidth="1"/>
    <col min="13595" max="13595" width="9.6640625" style="83"/>
    <col min="13596" max="13596" width="5.44140625" style="83" customWidth="1"/>
    <col min="13597" max="13597" width="9.6640625" style="83"/>
    <col min="13598" max="13598" width="2.6640625" style="83" customWidth="1"/>
    <col min="13599" max="13599" width="9.6640625" style="83"/>
    <col min="13600" max="13600" width="2.6640625" style="83" customWidth="1"/>
    <col min="13601" max="13601" width="9.6640625" style="83"/>
    <col min="13602" max="13602" width="2.6640625" style="83" customWidth="1"/>
    <col min="13603" max="13824" width="9.6640625" style="83"/>
    <col min="13825" max="13825" width="5" style="83" customWidth="1"/>
    <col min="13826" max="13826" width="4.33203125" style="83" customWidth="1"/>
    <col min="13827" max="13827" width="23.77734375" style="83" bestFit="1" customWidth="1"/>
    <col min="13828" max="13828" width="2.6640625" style="83" customWidth="1"/>
    <col min="13829" max="13829" width="9.6640625" style="83"/>
    <col min="13830" max="13830" width="2.6640625" style="83" customWidth="1"/>
    <col min="13831" max="13831" width="9.6640625" style="83"/>
    <col min="13832" max="13832" width="2.6640625" style="83" customWidth="1"/>
    <col min="13833" max="13833" width="9.6640625" style="83"/>
    <col min="13834" max="13834" width="5.44140625" style="83" customWidth="1"/>
    <col min="13835" max="13835" width="8.44140625" style="83" customWidth="1"/>
    <col min="13836" max="13836" width="2.6640625" style="83" customWidth="1"/>
    <col min="13837" max="13837" width="9.6640625" style="83"/>
    <col min="13838" max="13838" width="2.6640625" style="83" customWidth="1"/>
    <col min="13839" max="13839" width="9.6640625" style="83"/>
    <col min="13840" max="13840" width="2.6640625" style="83" customWidth="1"/>
    <col min="13841" max="13841" width="9.6640625" style="83"/>
    <col min="13842" max="13842" width="2.6640625" style="83" customWidth="1"/>
    <col min="13843" max="13843" width="9.6640625" style="83"/>
    <col min="13844" max="13844" width="2.6640625" style="83" customWidth="1"/>
    <col min="13845" max="13845" width="9.6640625" style="83"/>
    <col min="13846" max="13846" width="2.6640625" style="83" customWidth="1"/>
    <col min="13847" max="13847" width="9.77734375" style="83" customWidth="1"/>
    <col min="13848" max="13848" width="2.6640625" style="83" customWidth="1"/>
    <col min="13849" max="13849" width="9.6640625" style="83"/>
    <col min="13850" max="13850" width="2.6640625" style="83" customWidth="1"/>
    <col min="13851" max="13851" width="9.6640625" style="83"/>
    <col min="13852" max="13852" width="5.44140625" style="83" customWidth="1"/>
    <col min="13853" max="13853" width="9.6640625" style="83"/>
    <col min="13854" max="13854" width="2.6640625" style="83" customWidth="1"/>
    <col min="13855" max="13855" width="9.6640625" style="83"/>
    <col min="13856" max="13856" width="2.6640625" style="83" customWidth="1"/>
    <col min="13857" max="13857" width="9.6640625" style="83"/>
    <col min="13858" max="13858" width="2.6640625" style="83" customWidth="1"/>
    <col min="13859" max="14080" width="9.6640625" style="83"/>
    <col min="14081" max="14081" width="5" style="83" customWidth="1"/>
    <col min="14082" max="14082" width="4.33203125" style="83" customWidth="1"/>
    <col min="14083" max="14083" width="23.77734375" style="83" bestFit="1" customWidth="1"/>
    <col min="14084" max="14084" width="2.6640625" style="83" customWidth="1"/>
    <col min="14085" max="14085" width="9.6640625" style="83"/>
    <col min="14086" max="14086" width="2.6640625" style="83" customWidth="1"/>
    <col min="14087" max="14087" width="9.6640625" style="83"/>
    <col min="14088" max="14088" width="2.6640625" style="83" customWidth="1"/>
    <col min="14089" max="14089" width="9.6640625" style="83"/>
    <col min="14090" max="14090" width="5.44140625" style="83" customWidth="1"/>
    <col min="14091" max="14091" width="8.44140625" style="83" customWidth="1"/>
    <col min="14092" max="14092" width="2.6640625" style="83" customWidth="1"/>
    <col min="14093" max="14093" width="9.6640625" style="83"/>
    <col min="14094" max="14094" width="2.6640625" style="83" customWidth="1"/>
    <col min="14095" max="14095" width="9.6640625" style="83"/>
    <col min="14096" max="14096" width="2.6640625" style="83" customWidth="1"/>
    <col min="14097" max="14097" width="9.6640625" style="83"/>
    <col min="14098" max="14098" width="2.6640625" style="83" customWidth="1"/>
    <col min="14099" max="14099" width="9.6640625" style="83"/>
    <col min="14100" max="14100" width="2.6640625" style="83" customWidth="1"/>
    <col min="14101" max="14101" width="9.6640625" style="83"/>
    <col min="14102" max="14102" width="2.6640625" style="83" customWidth="1"/>
    <col min="14103" max="14103" width="9.77734375" style="83" customWidth="1"/>
    <col min="14104" max="14104" width="2.6640625" style="83" customWidth="1"/>
    <col min="14105" max="14105" width="9.6640625" style="83"/>
    <col min="14106" max="14106" width="2.6640625" style="83" customWidth="1"/>
    <col min="14107" max="14107" width="9.6640625" style="83"/>
    <col min="14108" max="14108" width="5.44140625" style="83" customWidth="1"/>
    <col min="14109" max="14109" width="9.6640625" style="83"/>
    <col min="14110" max="14110" width="2.6640625" style="83" customWidth="1"/>
    <col min="14111" max="14111" width="9.6640625" style="83"/>
    <col min="14112" max="14112" width="2.6640625" style="83" customWidth="1"/>
    <col min="14113" max="14113" width="9.6640625" style="83"/>
    <col min="14114" max="14114" width="2.6640625" style="83" customWidth="1"/>
    <col min="14115" max="14336" width="9.6640625" style="83"/>
    <col min="14337" max="14337" width="5" style="83" customWidth="1"/>
    <col min="14338" max="14338" width="4.33203125" style="83" customWidth="1"/>
    <col min="14339" max="14339" width="23.77734375" style="83" bestFit="1" customWidth="1"/>
    <col min="14340" max="14340" width="2.6640625" style="83" customWidth="1"/>
    <col min="14341" max="14341" width="9.6640625" style="83"/>
    <col min="14342" max="14342" width="2.6640625" style="83" customWidth="1"/>
    <col min="14343" max="14343" width="9.6640625" style="83"/>
    <col min="14344" max="14344" width="2.6640625" style="83" customWidth="1"/>
    <col min="14345" max="14345" width="9.6640625" style="83"/>
    <col min="14346" max="14346" width="5.44140625" style="83" customWidth="1"/>
    <col min="14347" max="14347" width="8.44140625" style="83" customWidth="1"/>
    <col min="14348" max="14348" width="2.6640625" style="83" customWidth="1"/>
    <col min="14349" max="14349" width="9.6640625" style="83"/>
    <col min="14350" max="14350" width="2.6640625" style="83" customWidth="1"/>
    <col min="14351" max="14351" width="9.6640625" style="83"/>
    <col min="14352" max="14352" width="2.6640625" style="83" customWidth="1"/>
    <col min="14353" max="14353" width="9.6640625" style="83"/>
    <col min="14354" max="14354" width="2.6640625" style="83" customWidth="1"/>
    <col min="14355" max="14355" width="9.6640625" style="83"/>
    <col min="14356" max="14356" width="2.6640625" style="83" customWidth="1"/>
    <col min="14357" max="14357" width="9.6640625" style="83"/>
    <col min="14358" max="14358" width="2.6640625" style="83" customWidth="1"/>
    <col min="14359" max="14359" width="9.77734375" style="83" customWidth="1"/>
    <col min="14360" max="14360" width="2.6640625" style="83" customWidth="1"/>
    <col min="14361" max="14361" width="9.6640625" style="83"/>
    <col min="14362" max="14362" width="2.6640625" style="83" customWidth="1"/>
    <col min="14363" max="14363" width="9.6640625" style="83"/>
    <col min="14364" max="14364" width="5.44140625" style="83" customWidth="1"/>
    <col min="14365" max="14365" width="9.6640625" style="83"/>
    <col min="14366" max="14366" width="2.6640625" style="83" customWidth="1"/>
    <col min="14367" max="14367" width="9.6640625" style="83"/>
    <col min="14368" max="14368" width="2.6640625" style="83" customWidth="1"/>
    <col min="14369" max="14369" width="9.6640625" style="83"/>
    <col min="14370" max="14370" width="2.6640625" style="83" customWidth="1"/>
    <col min="14371" max="14592" width="9.6640625" style="83"/>
    <col min="14593" max="14593" width="5" style="83" customWidth="1"/>
    <col min="14594" max="14594" width="4.33203125" style="83" customWidth="1"/>
    <col min="14595" max="14595" width="23.77734375" style="83" bestFit="1" customWidth="1"/>
    <col min="14596" max="14596" width="2.6640625" style="83" customWidth="1"/>
    <col min="14597" max="14597" width="9.6640625" style="83"/>
    <col min="14598" max="14598" width="2.6640625" style="83" customWidth="1"/>
    <col min="14599" max="14599" width="9.6640625" style="83"/>
    <col min="14600" max="14600" width="2.6640625" style="83" customWidth="1"/>
    <col min="14601" max="14601" width="9.6640625" style="83"/>
    <col min="14602" max="14602" width="5.44140625" style="83" customWidth="1"/>
    <col min="14603" max="14603" width="8.44140625" style="83" customWidth="1"/>
    <col min="14604" max="14604" width="2.6640625" style="83" customWidth="1"/>
    <col min="14605" max="14605" width="9.6640625" style="83"/>
    <col min="14606" max="14606" width="2.6640625" style="83" customWidth="1"/>
    <col min="14607" max="14607" width="9.6640625" style="83"/>
    <col min="14608" max="14608" width="2.6640625" style="83" customWidth="1"/>
    <col min="14609" max="14609" width="9.6640625" style="83"/>
    <col min="14610" max="14610" width="2.6640625" style="83" customWidth="1"/>
    <col min="14611" max="14611" width="9.6640625" style="83"/>
    <col min="14612" max="14612" width="2.6640625" style="83" customWidth="1"/>
    <col min="14613" max="14613" width="9.6640625" style="83"/>
    <col min="14614" max="14614" width="2.6640625" style="83" customWidth="1"/>
    <col min="14615" max="14615" width="9.77734375" style="83" customWidth="1"/>
    <col min="14616" max="14616" width="2.6640625" style="83" customWidth="1"/>
    <col min="14617" max="14617" width="9.6640625" style="83"/>
    <col min="14618" max="14618" width="2.6640625" style="83" customWidth="1"/>
    <col min="14619" max="14619" width="9.6640625" style="83"/>
    <col min="14620" max="14620" width="5.44140625" style="83" customWidth="1"/>
    <col min="14621" max="14621" width="9.6640625" style="83"/>
    <col min="14622" max="14622" width="2.6640625" style="83" customWidth="1"/>
    <col min="14623" max="14623" width="9.6640625" style="83"/>
    <col min="14624" max="14624" width="2.6640625" style="83" customWidth="1"/>
    <col min="14625" max="14625" width="9.6640625" style="83"/>
    <col min="14626" max="14626" width="2.6640625" style="83" customWidth="1"/>
    <col min="14627" max="14848" width="9.6640625" style="83"/>
    <col min="14849" max="14849" width="5" style="83" customWidth="1"/>
    <col min="14850" max="14850" width="4.33203125" style="83" customWidth="1"/>
    <col min="14851" max="14851" width="23.77734375" style="83" bestFit="1" customWidth="1"/>
    <col min="14852" max="14852" width="2.6640625" style="83" customWidth="1"/>
    <col min="14853" max="14853" width="9.6640625" style="83"/>
    <col min="14854" max="14854" width="2.6640625" style="83" customWidth="1"/>
    <col min="14855" max="14855" width="9.6640625" style="83"/>
    <col min="14856" max="14856" width="2.6640625" style="83" customWidth="1"/>
    <col min="14857" max="14857" width="9.6640625" style="83"/>
    <col min="14858" max="14858" width="5.44140625" style="83" customWidth="1"/>
    <col min="14859" max="14859" width="8.44140625" style="83" customWidth="1"/>
    <col min="14860" max="14860" width="2.6640625" style="83" customWidth="1"/>
    <col min="14861" max="14861" width="9.6640625" style="83"/>
    <col min="14862" max="14862" width="2.6640625" style="83" customWidth="1"/>
    <col min="14863" max="14863" width="9.6640625" style="83"/>
    <col min="14864" max="14864" width="2.6640625" style="83" customWidth="1"/>
    <col min="14865" max="14865" width="9.6640625" style="83"/>
    <col min="14866" max="14866" width="2.6640625" style="83" customWidth="1"/>
    <col min="14867" max="14867" width="9.6640625" style="83"/>
    <col min="14868" max="14868" width="2.6640625" style="83" customWidth="1"/>
    <col min="14869" max="14869" width="9.6640625" style="83"/>
    <col min="14870" max="14870" width="2.6640625" style="83" customWidth="1"/>
    <col min="14871" max="14871" width="9.77734375" style="83" customWidth="1"/>
    <col min="14872" max="14872" width="2.6640625" style="83" customWidth="1"/>
    <col min="14873" max="14873" width="9.6640625" style="83"/>
    <col min="14874" max="14874" width="2.6640625" style="83" customWidth="1"/>
    <col min="14875" max="14875" width="9.6640625" style="83"/>
    <col min="14876" max="14876" width="5.44140625" style="83" customWidth="1"/>
    <col min="14877" max="14877" width="9.6640625" style="83"/>
    <col min="14878" max="14878" width="2.6640625" style="83" customWidth="1"/>
    <col min="14879" max="14879" width="9.6640625" style="83"/>
    <col min="14880" max="14880" width="2.6640625" style="83" customWidth="1"/>
    <col min="14881" max="14881" width="9.6640625" style="83"/>
    <col min="14882" max="14882" width="2.6640625" style="83" customWidth="1"/>
    <col min="14883" max="15104" width="9.6640625" style="83"/>
    <col min="15105" max="15105" width="5" style="83" customWidth="1"/>
    <col min="15106" max="15106" width="4.33203125" style="83" customWidth="1"/>
    <col min="15107" max="15107" width="23.77734375" style="83" bestFit="1" customWidth="1"/>
    <col min="15108" max="15108" width="2.6640625" style="83" customWidth="1"/>
    <col min="15109" max="15109" width="9.6640625" style="83"/>
    <col min="15110" max="15110" width="2.6640625" style="83" customWidth="1"/>
    <col min="15111" max="15111" width="9.6640625" style="83"/>
    <col min="15112" max="15112" width="2.6640625" style="83" customWidth="1"/>
    <col min="15113" max="15113" width="9.6640625" style="83"/>
    <col min="15114" max="15114" width="5.44140625" style="83" customWidth="1"/>
    <col min="15115" max="15115" width="8.44140625" style="83" customWidth="1"/>
    <col min="15116" max="15116" width="2.6640625" style="83" customWidth="1"/>
    <col min="15117" max="15117" width="9.6640625" style="83"/>
    <col min="15118" max="15118" width="2.6640625" style="83" customWidth="1"/>
    <col min="15119" max="15119" width="9.6640625" style="83"/>
    <col min="15120" max="15120" width="2.6640625" style="83" customWidth="1"/>
    <col min="15121" max="15121" width="9.6640625" style="83"/>
    <col min="15122" max="15122" width="2.6640625" style="83" customWidth="1"/>
    <col min="15123" max="15123" width="9.6640625" style="83"/>
    <col min="15124" max="15124" width="2.6640625" style="83" customWidth="1"/>
    <col min="15125" max="15125" width="9.6640625" style="83"/>
    <col min="15126" max="15126" width="2.6640625" style="83" customWidth="1"/>
    <col min="15127" max="15127" width="9.77734375" style="83" customWidth="1"/>
    <col min="15128" max="15128" width="2.6640625" style="83" customWidth="1"/>
    <col min="15129" max="15129" width="9.6640625" style="83"/>
    <col min="15130" max="15130" width="2.6640625" style="83" customWidth="1"/>
    <col min="15131" max="15131" width="9.6640625" style="83"/>
    <col min="15132" max="15132" width="5.44140625" style="83" customWidth="1"/>
    <col min="15133" max="15133" width="9.6640625" style="83"/>
    <col min="15134" max="15134" width="2.6640625" style="83" customWidth="1"/>
    <col min="15135" max="15135" width="9.6640625" style="83"/>
    <col min="15136" max="15136" width="2.6640625" style="83" customWidth="1"/>
    <col min="15137" max="15137" width="9.6640625" style="83"/>
    <col min="15138" max="15138" width="2.6640625" style="83" customWidth="1"/>
    <col min="15139" max="15360" width="9.6640625" style="83"/>
    <col min="15361" max="15361" width="5" style="83" customWidth="1"/>
    <col min="15362" max="15362" width="4.33203125" style="83" customWidth="1"/>
    <col min="15363" max="15363" width="23.77734375" style="83" bestFit="1" customWidth="1"/>
    <col min="15364" max="15364" width="2.6640625" style="83" customWidth="1"/>
    <col min="15365" max="15365" width="9.6640625" style="83"/>
    <col min="15366" max="15366" width="2.6640625" style="83" customWidth="1"/>
    <col min="15367" max="15367" width="9.6640625" style="83"/>
    <col min="15368" max="15368" width="2.6640625" style="83" customWidth="1"/>
    <col min="15369" max="15369" width="9.6640625" style="83"/>
    <col min="15370" max="15370" width="5.44140625" style="83" customWidth="1"/>
    <col min="15371" max="15371" width="8.44140625" style="83" customWidth="1"/>
    <col min="15372" max="15372" width="2.6640625" style="83" customWidth="1"/>
    <col min="15373" max="15373" width="9.6640625" style="83"/>
    <col min="15374" max="15374" width="2.6640625" style="83" customWidth="1"/>
    <col min="15375" max="15375" width="9.6640625" style="83"/>
    <col min="15376" max="15376" width="2.6640625" style="83" customWidth="1"/>
    <col min="15377" max="15377" width="9.6640625" style="83"/>
    <col min="15378" max="15378" width="2.6640625" style="83" customWidth="1"/>
    <col min="15379" max="15379" width="9.6640625" style="83"/>
    <col min="15380" max="15380" width="2.6640625" style="83" customWidth="1"/>
    <col min="15381" max="15381" width="9.6640625" style="83"/>
    <col min="15382" max="15382" width="2.6640625" style="83" customWidth="1"/>
    <col min="15383" max="15383" width="9.77734375" style="83" customWidth="1"/>
    <col min="15384" max="15384" width="2.6640625" style="83" customWidth="1"/>
    <col min="15385" max="15385" width="9.6640625" style="83"/>
    <col min="15386" max="15386" width="2.6640625" style="83" customWidth="1"/>
    <col min="15387" max="15387" width="9.6640625" style="83"/>
    <col min="15388" max="15388" width="5.44140625" style="83" customWidth="1"/>
    <col min="15389" max="15389" width="9.6640625" style="83"/>
    <col min="15390" max="15390" width="2.6640625" style="83" customWidth="1"/>
    <col min="15391" max="15391" width="9.6640625" style="83"/>
    <col min="15392" max="15392" width="2.6640625" style="83" customWidth="1"/>
    <col min="15393" max="15393" width="9.6640625" style="83"/>
    <col min="15394" max="15394" width="2.6640625" style="83" customWidth="1"/>
    <col min="15395" max="15616" width="9.6640625" style="83"/>
    <col min="15617" max="15617" width="5" style="83" customWidth="1"/>
    <col min="15618" max="15618" width="4.33203125" style="83" customWidth="1"/>
    <col min="15619" max="15619" width="23.77734375" style="83" bestFit="1" customWidth="1"/>
    <col min="15620" max="15620" width="2.6640625" style="83" customWidth="1"/>
    <col min="15621" max="15621" width="9.6640625" style="83"/>
    <col min="15622" max="15622" width="2.6640625" style="83" customWidth="1"/>
    <col min="15623" max="15623" width="9.6640625" style="83"/>
    <col min="15624" max="15624" width="2.6640625" style="83" customWidth="1"/>
    <col min="15625" max="15625" width="9.6640625" style="83"/>
    <col min="15626" max="15626" width="5.44140625" style="83" customWidth="1"/>
    <col min="15627" max="15627" width="8.44140625" style="83" customWidth="1"/>
    <col min="15628" max="15628" width="2.6640625" style="83" customWidth="1"/>
    <col min="15629" max="15629" width="9.6640625" style="83"/>
    <col min="15630" max="15630" width="2.6640625" style="83" customWidth="1"/>
    <col min="15631" max="15631" width="9.6640625" style="83"/>
    <col min="15632" max="15632" width="2.6640625" style="83" customWidth="1"/>
    <col min="15633" max="15633" width="9.6640625" style="83"/>
    <col min="15634" max="15634" width="2.6640625" style="83" customWidth="1"/>
    <col min="15635" max="15635" width="9.6640625" style="83"/>
    <col min="15636" max="15636" width="2.6640625" style="83" customWidth="1"/>
    <col min="15637" max="15637" width="9.6640625" style="83"/>
    <col min="15638" max="15638" width="2.6640625" style="83" customWidth="1"/>
    <col min="15639" max="15639" width="9.77734375" style="83" customWidth="1"/>
    <col min="15640" max="15640" width="2.6640625" style="83" customWidth="1"/>
    <col min="15641" max="15641" width="9.6640625" style="83"/>
    <col min="15642" max="15642" width="2.6640625" style="83" customWidth="1"/>
    <col min="15643" max="15643" width="9.6640625" style="83"/>
    <col min="15644" max="15644" width="5.44140625" style="83" customWidth="1"/>
    <col min="15645" max="15645" width="9.6640625" style="83"/>
    <col min="15646" max="15646" width="2.6640625" style="83" customWidth="1"/>
    <col min="15647" max="15647" width="9.6640625" style="83"/>
    <col min="15648" max="15648" width="2.6640625" style="83" customWidth="1"/>
    <col min="15649" max="15649" width="9.6640625" style="83"/>
    <col min="15650" max="15650" width="2.6640625" style="83" customWidth="1"/>
    <col min="15651" max="15872" width="9.6640625" style="83"/>
    <col min="15873" max="15873" width="5" style="83" customWidth="1"/>
    <col min="15874" max="15874" width="4.33203125" style="83" customWidth="1"/>
    <col min="15875" max="15875" width="23.77734375" style="83" bestFit="1" customWidth="1"/>
    <col min="15876" max="15876" width="2.6640625" style="83" customWidth="1"/>
    <col min="15877" max="15877" width="9.6640625" style="83"/>
    <col min="15878" max="15878" width="2.6640625" style="83" customWidth="1"/>
    <col min="15879" max="15879" width="9.6640625" style="83"/>
    <col min="15880" max="15880" width="2.6640625" style="83" customWidth="1"/>
    <col min="15881" max="15881" width="9.6640625" style="83"/>
    <col min="15882" max="15882" width="5.44140625" style="83" customWidth="1"/>
    <col min="15883" max="15883" width="8.44140625" style="83" customWidth="1"/>
    <col min="15884" max="15884" width="2.6640625" style="83" customWidth="1"/>
    <col min="15885" max="15885" width="9.6640625" style="83"/>
    <col min="15886" max="15886" width="2.6640625" style="83" customWidth="1"/>
    <col min="15887" max="15887" width="9.6640625" style="83"/>
    <col min="15888" max="15888" width="2.6640625" style="83" customWidth="1"/>
    <col min="15889" max="15889" width="9.6640625" style="83"/>
    <col min="15890" max="15890" width="2.6640625" style="83" customWidth="1"/>
    <col min="15891" max="15891" width="9.6640625" style="83"/>
    <col min="15892" max="15892" width="2.6640625" style="83" customWidth="1"/>
    <col min="15893" max="15893" width="9.6640625" style="83"/>
    <col min="15894" max="15894" width="2.6640625" style="83" customWidth="1"/>
    <col min="15895" max="15895" width="9.77734375" style="83" customWidth="1"/>
    <col min="15896" max="15896" width="2.6640625" style="83" customWidth="1"/>
    <col min="15897" max="15897" width="9.6640625" style="83"/>
    <col min="15898" max="15898" width="2.6640625" style="83" customWidth="1"/>
    <col min="15899" max="15899" width="9.6640625" style="83"/>
    <col min="15900" max="15900" width="5.44140625" style="83" customWidth="1"/>
    <col min="15901" max="15901" width="9.6640625" style="83"/>
    <col min="15902" max="15902" width="2.6640625" style="83" customWidth="1"/>
    <col min="15903" max="15903" width="9.6640625" style="83"/>
    <col min="15904" max="15904" width="2.6640625" style="83" customWidth="1"/>
    <col min="15905" max="15905" width="9.6640625" style="83"/>
    <col min="15906" max="15906" width="2.6640625" style="83" customWidth="1"/>
    <col min="15907" max="16128" width="9.6640625" style="83"/>
    <col min="16129" max="16129" width="5" style="83" customWidth="1"/>
    <col min="16130" max="16130" width="4.33203125" style="83" customWidth="1"/>
    <col min="16131" max="16131" width="23.77734375" style="83" bestFit="1" customWidth="1"/>
    <col min="16132" max="16132" width="2.6640625" style="83" customWidth="1"/>
    <col min="16133" max="16133" width="9.6640625" style="83"/>
    <col min="16134" max="16134" width="2.6640625" style="83" customWidth="1"/>
    <col min="16135" max="16135" width="9.6640625" style="83"/>
    <col min="16136" max="16136" width="2.6640625" style="83" customWidth="1"/>
    <col min="16137" max="16137" width="9.6640625" style="83"/>
    <col min="16138" max="16138" width="5.44140625" style="83" customWidth="1"/>
    <col min="16139" max="16139" width="8.44140625" style="83" customWidth="1"/>
    <col min="16140" max="16140" width="2.6640625" style="83" customWidth="1"/>
    <col min="16141" max="16141" width="9.6640625" style="83"/>
    <col min="16142" max="16142" width="2.6640625" style="83" customWidth="1"/>
    <col min="16143" max="16143" width="9.6640625" style="83"/>
    <col min="16144" max="16144" width="2.6640625" style="83" customWidth="1"/>
    <col min="16145" max="16145" width="9.6640625" style="83"/>
    <col min="16146" max="16146" width="2.6640625" style="83" customWidth="1"/>
    <col min="16147" max="16147" width="9.6640625" style="83"/>
    <col min="16148" max="16148" width="2.6640625" style="83" customWidth="1"/>
    <col min="16149" max="16149" width="9.6640625" style="83"/>
    <col min="16150" max="16150" width="2.6640625" style="83" customWidth="1"/>
    <col min="16151" max="16151" width="9.77734375" style="83" customWidth="1"/>
    <col min="16152" max="16152" width="2.6640625" style="83" customWidth="1"/>
    <col min="16153" max="16153" width="9.6640625" style="83"/>
    <col min="16154" max="16154" width="2.6640625" style="83" customWidth="1"/>
    <col min="16155" max="16155" width="9.6640625" style="83"/>
    <col min="16156" max="16156" width="5.44140625" style="83" customWidth="1"/>
    <col min="16157" max="16157" width="9.6640625" style="83"/>
    <col min="16158" max="16158" width="2.6640625" style="83" customWidth="1"/>
    <col min="16159" max="16159" width="9.6640625" style="83"/>
    <col min="16160" max="16160" width="2.6640625" style="83" customWidth="1"/>
    <col min="16161" max="16161" width="9.6640625" style="83"/>
    <col min="16162" max="16162" width="2.6640625" style="83" customWidth="1"/>
    <col min="16163" max="16384" width="9.6640625" style="83"/>
  </cols>
  <sheetData>
    <row r="1" spans="1:39" s="18" customFormat="1" ht="18" customHeight="1" x14ac:dyDescent="0.3">
      <c r="A1" s="328" t="s">
        <v>502</v>
      </c>
      <c r="B1" s="328"/>
      <c r="C1" s="328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H1" s="122" t="s">
        <v>1563</v>
      </c>
      <c r="AJ1" s="195"/>
    </row>
    <row r="2" spans="1:39" s="18" customFormat="1" ht="32.25" customHeight="1" x14ac:dyDescent="0.3">
      <c r="A2" s="347" t="s">
        <v>503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7"/>
      <c r="W2" s="347"/>
      <c r="X2" s="347"/>
      <c r="Y2" s="212"/>
      <c r="Z2" s="212"/>
      <c r="AA2" s="212"/>
      <c r="AB2" s="212"/>
      <c r="AC2" s="212"/>
      <c r="AD2" s="212"/>
      <c r="AE2" s="212"/>
      <c r="AF2" s="212"/>
      <c r="AG2" s="212"/>
      <c r="AJ2" s="195"/>
    </row>
    <row r="3" spans="1:39" s="18" customFormat="1" ht="18" customHeight="1" x14ac:dyDescent="0.3">
      <c r="A3" s="123" t="s">
        <v>345</v>
      </c>
      <c r="B3" s="124"/>
      <c r="C3" s="124"/>
      <c r="D3" s="125" t="s">
        <v>123</v>
      </c>
      <c r="E3" s="124"/>
      <c r="F3" s="124"/>
      <c r="G3" s="124"/>
      <c r="H3" s="124"/>
      <c r="I3" s="126"/>
      <c r="J3" s="127"/>
      <c r="K3" s="127"/>
      <c r="L3" s="127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J3" s="195"/>
    </row>
    <row r="4" spans="1:39" s="24" customFormat="1" ht="12" customHeight="1" x14ac:dyDescent="0.3">
      <c r="A4" s="128"/>
      <c r="I4" s="25"/>
      <c r="J4" s="94"/>
      <c r="K4" s="94"/>
      <c r="L4" s="94"/>
      <c r="AG4" s="26"/>
      <c r="AJ4" s="196"/>
    </row>
    <row r="5" spans="1:39" s="28" customFormat="1" ht="12" customHeight="1" x14ac:dyDescent="0.2">
      <c r="A5" s="27" t="s">
        <v>504</v>
      </c>
      <c r="C5" s="29"/>
      <c r="D5" s="30"/>
      <c r="E5" s="129">
        <v>43070</v>
      </c>
      <c r="F5" s="30"/>
      <c r="G5" s="30"/>
      <c r="H5" s="30"/>
      <c r="AJ5" s="197"/>
    </row>
    <row r="6" spans="1:39" s="28" customFormat="1" ht="12" customHeight="1" x14ac:dyDescent="0.2">
      <c r="A6" s="348"/>
      <c r="B6" s="348"/>
      <c r="C6" s="348"/>
      <c r="D6" s="30"/>
      <c r="E6" s="30"/>
      <c r="F6" s="30"/>
      <c r="G6" s="30"/>
      <c r="H6" s="30"/>
      <c r="AJ6" s="197"/>
    </row>
    <row r="7" spans="1:39" s="33" customFormat="1" ht="12" customHeight="1" x14ac:dyDescent="0.2">
      <c r="E7" s="345" t="s">
        <v>505</v>
      </c>
      <c r="F7" s="345"/>
      <c r="G7" s="345"/>
      <c r="H7" s="345"/>
      <c r="I7" s="345"/>
      <c r="AC7" s="34" t="s">
        <v>201</v>
      </c>
      <c r="AD7" s="34"/>
      <c r="AE7" s="34" t="s">
        <v>199</v>
      </c>
      <c r="AF7" s="34"/>
      <c r="AG7" s="35" t="s">
        <v>349</v>
      </c>
      <c r="AJ7" s="198"/>
    </row>
    <row r="8" spans="1:39" s="33" customFormat="1" ht="12" customHeight="1" x14ac:dyDescent="0.2">
      <c r="E8" s="34" t="s">
        <v>350</v>
      </c>
      <c r="F8" s="34" t="s">
        <v>351</v>
      </c>
      <c r="G8" s="34" t="s">
        <v>352</v>
      </c>
      <c r="H8" s="34" t="s">
        <v>353</v>
      </c>
      <c r="I8" s="34" t="s">
        <v>354</v>
      </c>
      <c r="K8" s="345" t="s">
        <v>506</v>
      </c>
      <c r="L8" s="345"/>
      <c r="M8" s="345"/>
      <c r="O8" s="345" t="s">
        <v>355</v>
      </c>
      <c r="P8" s="345"/>
      <c r="Q8" s="345"/>
      <c r="R8" s="345"/>
      <c r="S8" s="345"/>
      <c r="U8" s="349"/>
      <c r="V8" s="349"/>
      <c r="W8" s="349"/>
      <c r="X8" s="349"/>
      <c r="Y8" s="349"/>
      <c r="Z8" s="349"/>
      <c r="AA8" s="349"/>
      <c r="AB8" s="130"/>
      <c r="AC8" s="34"/>
      <c r="AD8" s="34"/>
      <c r="AE8" s="34"/>
      <c r="AF8" s="34"/>
      <c r="AG8" s="35" t="s">
        <v>356</v>
      </c>
      <c r="AJ8" s="198"/>
    </row>
    <row r="9" spans="1:39" s="33" customFormat="1" ht="11.25" customHeight="1" x14ac:dyDescent="0.2">
      <c r="E9" s="34" t="s">
        <v>357</v>
      </c>
      <c r="F9" s="131"/>
      <c r="G9" s="34" t="s">
        <v>358</v>
      </c>
      <c r="H9" s="131"/>
      <c r="I9" s="34" t="s">
        <v>359</v>
      </c>
      <c r="J9" s="34"/>
      <c r="K9" s="40" t="s">
        <v>507</v>
      </c>
      <c r="L9" s="34"/>
      <c r="M9" s="34" t="s">
        <v>268</v>
      </c>
      <c r="O9" s="34" t="s">
        <v>508</v>
      </c>
      <c r="P9" s="34"/>
      <c r="Q9" s="34" t="s">
        <v>484</v>
      </c>
      <c r="R9" s="34"/>
      <c r="S9" s="34" t="s">
        <v>485</v>
      </c>
      <c r="U9" s="345" t="s">
        <v>509</v>
      </c>
      <c r="V9" s="345"/>
      <c r="W9" s="345"/>
      <c r="X9" s="345"/>
      <c r="Y9" s="345"/>
      <c r="Z9" s="345"/>
      <c r="AA9" s="345"/>
      <c r="AB9" s="130"/>
      <c r="AC9" s="34"/>
      <c r="AD9" s="34"/>
      <c r="AE9" s="34"/>
      <c r="AF9" s="34"/>
      <c r="AG9" s="35"/>
      <c r="AJ9" s="198"/>
    </row>
    <row r="10" spans="1:39" s="33" customFormat="1" ht="12.75" customHeight="1" x14ac:dyDescent="0.2">
      <c r="E10" s="34" t="s">
        <v>362</v>
      </c>
      <c r="F10" s="34"/>
      <c r="G10" s="34"/>
      <c r="H10" s="34"/>
      <c r="I10" s="38"/>
      <c r="J10" s="34"/>
      <c r="K10" s="34"/>
      <c r="L10" s="34"/>
      <c r="M10" s="34"/>
      <c r="O10" s="36" t="s">
        <v>510</v>
      </c>
      <c r="P10" s="34"/>
      <c r="Q10" s="34"/>
      <c r="R10" s="34"/>
      <c r="S10" s="34"/>
      <c r="U10" s="132" t="s">
        <v>511</v>
      </c>
      <c r="V10" s="133"/>
      <c r="W10" s="132" t="s">
        <v>512</v>
      </c>
      <c r="X10" s="133"/>
      <c r="Y10" s="132" t="s">
        <v>488</v>
      </c>
      <c r="Z10" s="133"/>
      <c r="AA10" s="132" t="s">
        <v>489</v>
      </c>
      <c r="AB10" s="132"/>
      <c r="AC10" s="34"/>
      <c r="AD10" s="34"/>
      <c r="AE10" s="34"/>
      <c r="AF10" s="34"/>
      <c r="AG10" s="35"/>
      <c r="AJ10" s="198"/>
    </row>
    <row r="11" spans="1:39" s="33" customFormat="1" ht="12.75" customHeight="1" x14ac:dyDescent="0.2">
      <c r="E11" s="45" t="s">
        <v>379</v>
      </c>
      <c r="F11" s="44"/>
      <c r="G11" s="82" t="s">
        <v>380</v>
      </c>
      <c r="H11" s="44"/>
      <c r="I11" s="45" t="s">
        <v>381</v>
      </c>
      <c r="J11" s="45"/>
      <c r="K11" s="45" t="s">
        <v>128</v>
      </c>
      <c r="L11" s="44"/>
      <c r="M11" s="45" t="s">
        <v>129</v>
      </c>
      <c r="N11" s="44"/>
      <c r="O11" s="45" t="s">
        <v>382</v>
      </c>
      <c r="P11" s="44"/>
      <c r="Q11" s="45" t="s">
        <v>126</v>
      </c>
      <c r="R11" s="44"/>
      <c r="S11" s="45" t="s">
        <v>127</v>
      </c>
      <c r="T11" s="45"/>
      <c r="U11" s="119" t="s">
        <v>494</v>
      </c>
      <c r="V11" s="45"/>
      <c r="W11" s="119" t="s">
        <v>495</v>
      </c>
      <c r="X11" s="45"/>
      <c r="Y11" s="119" t="s">
        <v>496</v>
      </c>
      <c r="Z11" s="120"/>
      <c r="AA11" s="119" t="s">
        <v>497</v>
      </c>
      <c r="AB11" s="44"/>
      <c r="AC11" s="45" t="s">
        <v>130</v>
      </c>
      <c r="AD11" s="44"/>
      <c r="AE11" s="45" t="s">
        <v>131</v>
      </c>
      <c r="AF11" s="44"/>
      <c r="AG11" s="45" t="s">
        <v>132</v>
      </c>
      <c r="AJ11" s="198"/>
    </row>
    <row r="12" spans="1:39" s="33" customFormat="1" ht="12" customHeight="1" x14ac:dyDescent="0.2">
      <c r="B12" s="39" t="s">
        <v>135</v>
      </c>
      <c r="D12" s="40"/>
      <c r="E12" s="134" t="s">
        <v>134</v>
      </c>
      <c r="F12" s="47"/>
      <c r="G12" s="134" t="s">
        <v>125</v>
      </c>
      <c r="H12" s="47"/>
      <c r="I12" s="134" t="s">
        <v>104</v>
      </c>
      <c r="J12" s="47"/>
      <c r="K12" s="134" t="s">
        <v>108</v>
      </c>
      <c r="L12" s="47"/>
      <c r="M12" s="134" t="s">
        <v>109</v>
      </c>
      <c r="N12" s="47"/>
      <c r="O12" s="134" t="s">
        <v>105</v>
      </c>
      <c r="P12" s="47"/>
      <c r="Q12" s="134" t="s">
        <v>106</v>
      </c>
      <c r="R12" s="47"/>
      <c r="S12" s="134" t="s">
        <v>107</v>
      </c>
      <c r="T12" s="47"/>
      <c r="U12" s="134" t="s">
        <v>490</v>
      </c>
      <c r="V12" s="134"/>
      <c r="W12" s="134" t="s">
        <v>491</v>
      </c>
      <c r="X12" s="134"/>
      <c r="Y12" s="134" t="s">
        <v>492</v>
      </c>
      <c r="Z12" s="134"/>
      <c r="AA12" s="134" t="s">
        <v>493</v>
      </c>
      <c r="AB12" s="134"/>
      <c r="AC12" s="134" t="s">
        <v>110</v>
      </c>
      <c r="AD12" s="47"/>
      <c r="AE12" s="134" t="s">
        <v>111</v>
      </c>
      <c r="AF12" s="47"/>
      <c r="AG12" s="134" t="s">
        <v>112</v>
      </c>
      <c r="AH12" s="47"/>
      <c r="AI12" s="40"/>
      <c r="AJ12" s="198"/>
      <c r="AM12" s="55"/>
    </row>
    <row r="13" spans="1:39" s="33" customFormat="1" ht="12" customHeight="1" x14ac:dyDescent="0.2">
      <c r="B13" s="191"/>
      <c r="C13" s="47" t="s">
        <v>119</v>
      </c>
      <c r="D13" s="40"/>
      <c r="E13" s="34"/>
      <c r="F13" s="40"/>
      <c r="G13" s="34"/>
      <c r="H13" s="40"/>
      <c r="I13" s="34"/>
      <c r="J13" s="40"/>
      <c r="K13" s="34"/>
      <c r="L13" s="40"/>
      <c r="M13" s="34"/>
      <c r="N13" s="40"/>
      <c r="O13" s="34"/>
      <c r="P13" s="40"/>
      <c r="Q13" s="34"/>
      <c r="R13" s="40"/>
      <c r="S13" s="34"/>
      <c r="T13" s="40"/>
      <c r="AC13" s="34"/>
      <c r="AD13" s="40"/>
      <c r="AE13" s="34"/>
      <c r="AF13" s="40"/>
      <c r="AG13" s="34"/>
      <c r="AH13" s="40"/>
      <c r="AI13" s="40"/>
      <c r="AJ13" s="198"/>
    </row>
    <row r="14" spans="1:39" s="33" customFormat="1" ht="12" customHeight="1" x14ac:dyDescent="0.2">
      <c r="B14" s="191"/>
      <c r="C14" s="47" t="s">
        <v>120</v>
      </c>
      <c r="D14" s="40"/>
      <c r="E14" s="34"/>
      <c r="F14" s="40"/>
      <c r="G14" s="34"/>
      <c r="H14" s="40"/>
      <c r="I14" s="34"/>
      <c r="J14" s="40"/>
      <c r="K14" s="34"/>
      <c r="L14" s="40"/>
      <c r="M14" s="34"/>
      <c r="N14" s="40"/>
      <c r="O14" s="34"/>
      <c r="P14" s="40"/>
      <c r="Q14" s="34"/>
      <c r="R14" s="40"/>
      <c r="S14" s="34"/>
      <c r="T14" s="40"/>
      <c r="U14" s="40"/>
      <c r="V14" s="40"/>
      <c r="W14" s="40"/>
      <c r="X14" s="40"/>
      <c r="Y14" s="40"/>
      <c r="Z14" s="40"/>
      <c r="AA14" s="40"/>
      <c r="AB14" s="40"/>
      <c r="AC14" s="34"/>
      <c r="AD14" s="40"/>
      <c r="AE14" s="34"/>
      <c r="AF14" s="40"/>
      <c r="AG14" s="34"/>
      <c r="AH14" s="40"/>
      <c r="AI14" s="40"/>
      <c r="AJ14" s="198"/>
    </row>
    <row r="15" spans="1:39" s="33" customFormat="1" ht="12" customHeight="1" x14ac:dyDescent="0.2">
      <c r="B15" s="33" t="s">
        <v>136</v>
      </c>
      <c r="C15" s="40" t="s">
        <v>203</v>
      </c>
      <c r="D15" s="40"/>
      <c r="E15" s="50">
        <v>69</v>
      </c>
      <c r="F15" s="46"/>
      <c r="G15" s="50">
        <v>-1</v>
      </c>
      <c r="H15" s="46"/>
      <c r="I15" s="50">
        <v>68</v>
      </c>
      <c r="J15" s="46"/>
      <c r="K15" s="50">
        <v>68</v>
      </c>
      <c r="L15" s="46"/>
      <c r="M15" s="50">
        <v>0</v>
      </c>
      <c r="N15" s="46"/>
      <c r="O15" s="50">
        <v>65</v>
      </c>
      <c r="P15" s="46"/>
      <c r="Q15" s="50">
        <v>0</v>
      </c>
      <c r="R15" s="46"/>
      <c r="S15" s="50">
        <v>3</v>
      </c>
      <c r="T15" s="46"/>
      <c r="U15" s="50">
        <v>0</v>
      </c>
      <c r="V15" s="50"/>
      <c r="W15" s="50">
        <v>-1</v>
      </c>
      <c r="X15" s="50"/>
      <c r="Y15" s="50">
        <v>4</v>
      </c>
      <c r="Z15" s="50"/>
      <c r="AA15" s="50">
        <v>0</v>
      </c>
      <c r="AB15" s="46"/>
      <c r="AC15" s="50">
        <v>1</v>
      </c>
      <c r="AD15" s="46"/>
      <c r="AE15" s="50">
        <v>0</v>
      </c>
      <c r="AF15" s="46"/>
      <c r="AG15" s="50">
        <v>0</v>
      </c>
      <c r="AH15" s="46"/>
      <c r="AI15" s="46"/>
      <c r="AJ15" s="198"/>
    </row>
    <row r="16" spans="1:39" s="33" customFormat="1" ht="12" customHeight="1" x14ac:dyDescent="0.2">
      <c r="B16" s="33" t="s">
        <v>137</v>
      </c>
      <c r="C16" s="40" t="s">
        <v>209</v>
      </c>
      <c r="D16" s="40"/>
      <c r="E16" s="50">
        <v>5844</v>
      </c>
      <c r="F16" s="46"/>
      <c r="G16" s="50">
        <v>124</v>
      </c>
      <c r="H16" s="46"/>
      <c r="I16" s="50">
        <v>5969</v>
      </c>
      <c r="J16" s="46"/>
      <c r="K16" s="50">
        <v>5966</v>
      </c>
      <c r="L16" s="46"/>
      <c r="M16" s="50">
        <v>3</v>
      </c>
      <c r="N16" s="46"/>
      <c r="O16" s="50">
        <v>2214</v>
      </c>
      <c r="P16" s="46"/>
      <c r="Q16" s="50">
        <v>1389</v>
      </c>
      <c r="R16" s="46"/>
      <c r="S16" s="50">
        <v>2366</v>
      </c>
      <c r="T16" s="46"/>
      <c r="U16" s="50">
        <v>1015</v>
      </c>
      <c r="V16" s="50"/>
      <c r="W16" s="50">
        <v>1306</v>
      </c>
      <c r="X16" s="50"/>
      <c r="Y16" s="50">
        <v>45</v>
      </c>
      <c r="Z16" s="50"/>
      <c r="AA16" s="50">
        <v>0</v>
      </c>
      <c r="AB16" s="46"/>
      <c r="AC16" s="50">
        <v>1990</v>
      </c>
      <c r="AD16" s="46"/>
      <c r="AE16" s="50">
        <v>1981</v>
      </c>
      <c r="AF16" s="46"/>
      <c r="AG16" s="50">
        <v>1863</v>
      </c>
      <c r="AH16" s="46"/>
      <c r="AI16" s="46"/>
      <c r="AJ16" s="198"/>
      <c r="AM16" s="136"/>
    </row>
    <row r="17" spans="2:39" s="33" customFormat="1" ht="12" customHeight="1" x14ac:dyDescent="0.2">
      <c r="B17" s="33" t="s">
        <v>138</v>
      </c>
      <c r="C17" s="40" t="s">
        <v>541</v>
      </c>
      <c r="D17" s="40"/>
      <c r="E17" s="50">
        <v>8972</v>
      </c>
      <c r="F17" s="46"/>
      <c r="G17" s="50">
        <v>1354</v>
      </c>
      <c r="H17" s="46"/>
      <c r="I17" s="50">
        <v>10326</v>
      </c>
      <c r="J17" s="46"/>
      <c r="K17" s="50">
        <v>10200</v>
      </c>
      <c r="L17" s="46"/>
      <c r="M17" s="50">
        <v>126</v>
      </c>
      <c r="N17" s="46"/>
      <c r="O17" s="50">
        <v>3415</v>
      </c>
      <c r="P17" s="46"/>
      <c r="Q17" s="50">
        <v>3376</v>
      </c>
      <c r="R17" s="46"/>
      <c r="S17" s="50">
        <v>3534</v>
      </c>
      <c r="T17" s="46"/>
      <c r="U17" s="50">
        <v>366</v>
      </c>
      <c r="V17" s="50"/>
      <c r="W17" s="50">
        <v>2979</v>
      </c>
      <c r="X17" s="50"/>
      <c r="Y17" s="50">
        <v>189</v>
      </c>
      <c r="Z17" s="50"/>
      <c r="AA17" s="50">
        <v>0</v>
      </c>
      <c r="AB17" s="46"/>
      <c r="AC17" s="50">
        <v>9622</v>
      </c>
      <c r="AD17" s="46"/>
      <c r="AE17" s="50">
        <v>3246</v>
      </c>
      <c r="AF17" s="46"/>
      <c r="AG17" s="50">
        <v>5274</v>
      </c>
      <c r="AH17" s="46"/>
      <c r="AI17" s="46"/>
      <c r="AJ17" s="198"/>
      <c r="AM17" s="136"/>
    </row>
    <row r="18" spans="2:39" s="33" customFormat="1" ht="12" customHeight="1" x14ac:dyDescent="0.2">
      <c r="B18" s="33" t="s">
        <v>184</v>
      </c>
      <c r="C18" s="40" t="s">
        <v>220</v>
      </c>
      <c r="D18" s="40"/>
      <c r="E18" s="50">
        <v>892</v>
      </c>
      <c r="F18" s="46"/>
      <c r="G18" s="50">
        <v>-85</v>
      </c>
      <c r="H18" s="46"/>
      <c r="I18" s="50">
        <v>807</v>
      </c>
      <c r="J18" s="46"/>
      <c r="K18" s="50">
        <v>807</v>
      </c>
      <c r="L18" s="46"/>
      <c r="M18" s="50">
        <v>0</v>
      </c>
      <c r="N18" s="46"/>
      <c r="O18" s="50">
        <v>184</v>
      </c>
      <c r="P18" s="46"/>
      <c r="Q18" s="50">
        <v>20</v>
      </c>
      <c r="R18" s="46"/>
      <c r="S18" s="50">
        <v>603</v>
      </c>
      <c r="T18" s="46"/>
      <c r="U18" s="50">
        <v>115</v>
      </c>
      <c r="V18" s="50"/>
      <c r="W18" s="50">
        <v>431</v>
      </c>
      <c r="X18" s="50"/>
      <c r="Y18" s="50">
        <v>57</v>
      </c>
      <c r="Z18" s="50"/>
      <c r="AA18" s="50">
        <v>0</v>
      </c>
      <c r="AB18" s="46"/>
      <c r="AC18" s="50">
        <v>22</v>
      </c>
      <c r="AD18" s="46"/>
      <c r="AE18" s="50">
        <v>61</v>
      </c>
      <c r="AF18" s="46"/>
      <c r="AG18" s="50">
        <v>109</v>
      </c>
      <c r="AH18" s="46"/>
      <c r="AI18" s="40"/>
      <c r="AJ18" s="198"/>
      <c r="AM18" s="136"/>
    </row>
    <row r="19" spans="2:39" s="33" customFormat="1" ht="12" customHeight="1" x14ac:dyDescent="0.2">
      <c r="B19" s="33" t="s">
        <v>139</v>
      </c>
      <c r="C19" s="40" t="s">
        <v>222</v>
      </c>
      <c r="D19" s="40"/>
      <c r="E19" s="50">
        <v>5581</v>
      </c>
      <c r="F19" s="46"/>
      <c r="G19" s="50">
        <v>526</v>
      </c>
      <c r="H19" s="46"/>
      <c r="I19" s="50">
        <v>6107</v>
      </c>
      <c r="J19" s="46"/>
      <c r="K19" s="50">
        <v>6080</v>
      </c>
      <c r="L19" s="46"/>
      <c r="M19" s="50">
        <v>27</v>
      </c>
      <c r="N19" s="46"/>
      <c r="O19" s="50">
        <v>1613</v>
      </c>
      <c r="P19" s="46"/>
      <c r="Q19" s="50">
        <v>1051</v>
      </c>
      <c r="R19" s="46"/>
      <c r="S19" s="50">
        <v>3442</v>
      </c>
      <c r="T19" s="46"/>
      <c r="U19" s="50">
        <v>1393</v>
      </c>
      <c r="V19" s="50"/>
      <c r="W19" s="50">
        <v>1990</v>
      </c>
      <c r="X19" s="50"/>
      <c r="Y19" s="50">
        <v>59</v>
      </c>
      <c r="Z19" s="50"/>
      <c r="AA19" s="50">
        <v>0</v>
      </c>
      <c r="AB19" s="46"/>
      <c r="AC19" s="50">
        <v>2303</v>
      </c>
      <c r="AD19" s="46"/>
      <c r="AE19" s="50">
        <v>1808</v>
      </c>
      <c r="AF19" s="46"/>
      <c r="AG19" s="50">
        <v>3238</v>
      </c>
      <c r="AH19" s="46"/>
      <c r="AI19" s="46"/>
      <c r="AJ19" s="198"/>
    </row>
    <row r="20" spans="2:39" s="33" customFormat="1" ht="12" customHeight="1" x14ac:dyDescent="0.2">
      <c r="B20" s="33" t="s">
        <v>186</v>
      </c>
      <c r="C20" s="40" t="s">
        <v>226</v>
      </c>
      <c r="D20" s="40"/>
      <c r="E20" s="50">
        <v>18</v>
      </c>
      <c r="F20" s="46"/>
      <c r="G20" s="50">
        <v>0</v>
      </c>
      <c r="H20" s="46"/>
      <c r="I20" s="50">
        <v>18</v>
      </c>
      <c r="J20" s="46"/>
      <c r="K20" s="50">
        <v>18</v>
      </c>
      <c r="L20" s="46"/>
      <c r="M20" s="50">
        <v>0</v>
      </c>
      <c r="N20" s="46"/>
      <c r="O20" s="50">
        <v>0</v>
      </c>
      <c r="P20" s="46"/>
      <c r="Q20" s="50">
        <v>0</v>
      </c>
      <c r="R20" s="46"/>
      <c r="S20" s="50">
        <v>18</v>
      </c>
      <c r="T20" s="46"/>
      <c r="U20" s="50">
        <v>0</v>
      </c>
      <c r="V20" s="50"/>
      <c r="W20" s="50">
        <v>18</v>
      </c>
      <c r="X20" s="50"/>
      <c r="Y20" s="50">
        <v>0</v>
      </c>
      <c r="Z20" s="50"/>
      <c r="AA20" s="50">
        <v>0</v>
      </c>
      <c r="AB20" s="46"/>
      <c r="AC20" s="50">
        <v>3</v>
      </c>
      <c r="AD20" s="46"/>
      <c r="AE20" s="50">
        <v>72</v>
      </c>
      <c r="AF20" s="46"/>
      <c r="AG20" s="50">
        <v>0</v>
      </c>
      <c r="AH20" s="46"/>
      <c r="AI20" s="40"/>
      <c r="AJ20" s="198"/>
    </row>
    <row r="21" spans="2:39" s="33" customFormat="1" ht="12" customHeight="1" x14ac:dyDescent="0.2">
      <c r="B21" s="33" t="s">
        <v>140</v>
      </c>
      <c r="C21" s="40" t="s">
        <v>546</v>
      </c>
      <c r="D21" s="40"/>
      <c r="E21" s="50">
        <v>6520</v>
      </c>
      <c r="F21" s="46"/>
      <c r="G21" s="50">
        <v>-1759</v>
      </c>
      <c r="H21" s="46"/>
      <c r="I21" s="50">
        <v>4761</v>
      </c>
      <c r="J21" s="46"/>
      <c r="K21" s="50">
        <v>4446</v>
      </c>
      <c r="L21" s="46"/>
      <c r="M21" s="50">
        <v>315</v>
      </c>
      <c r="N21" s="46"/>
      <c r="O21" s="50">
        <v>1108</v>
      </c>
      <c r="P21" s="46"/>
      <c r="Q21" s="50">
        <v>1997</v>
      </c>
      <c r="R21" s="46"/>
      <c r="S21" s="50">
        <v>1656</v>
      </c>
      <c r="T21" s="46"/>
      <c r="U21" s="50">
        <v>644</v>
      </c>
      <c r="V21" s="50"/>
      <c r="W21" s="50">
        <v>1001</v>
      </c>
      <c r="X21" s="50"/>
      <c r="Y21" s="50">
        <v>11</v>
      </c>
      <c r="Z21" s="50"/>
      <c r="AA21" s="50">
        <v>0</v>
      </c>
      <c r="AB21" s="46"/>
      <c r="AC21" s="50">
        <v>2024</v>
      </c>
      <c r="AD21" s="46"/>
      <c r="AE21" s="50">
        <v>1910</v>
      </c>
      <c r="AF21" s="46"/>
      <c r="AG21" s="50">
        <v>2089</v>
      </c>
      <c r="AH21" s="46"/>
      <c r="AI21" s="46"/>
      <c r="AJ21" s="198"/>
    </row>
    <row r="22" spans="2:39" s="33" customFormat="1" ht="12" customHeight="1" x14ac:dyDescent="0.2">
      <c r="B22" s="33" t="s">
        <v>141</v>
      </c>
      <c r="C22" s="40" t="s">
        <v>252</v>
      </c>
      <c r="D22" s="40"/>
      <c r="E22" s="50">
        <v>225598</v>
      </c>
      <c r="F22" s="46"/>
      <c r="G22" s="50">
        <v>1902</v>
      </c>
      <c r="H22" s="46"/>
      <c r="I22" s="50">
        <v>227500</v>
      </c>
      <c r="J22" s="46"/>
      <c r="K22" s="50">
        <v>117882</v>
      </c>
      <c r="L22" s="46"/>
      <c r="M22" s="50">
        <v>109619</v>
      </c>
      <c r="N22" s="46"/>
      <c r="O22" s="50">
        <v>67054</v>
      </c>
      <c r="P22" s="46"/>
      <c r="Q22" s="50">
        <v>66780</v>
      </c>
      <c r="R22" s="46"/>
      <c r="S22" s="50">
        <v>93666</v>
      </c>
      <c r="T22" s="46"/>
      <c r="U22" s="50">
        <v>24118</v>
      </c>
      <c r="V22" s="50"/>
      <c r="W22" s="50">
        <v>51734</v>
      </c>
      <c r="X22" s="50"/>
      <c r="Y22" s="50">
        <v>17814</v>
      </c>
      <c r="Z22" s="50"/>
      <c r="AA22" s="50">
        <v>0</v>
      </c>
      <c r="AB22" s="46"/>
      <c r="AC22" s="50">
        <v>44967</v>
      </c>
      <c r="AD22" s="46"/>
      <c r="AE22" s="50">
        <v>37955</v>
      </c>
      <c r="AF22" s="46"/>
      <c r="AG22" s="50">
        <v>46627</v>
      </c>
      <c r="AH22" s="46"/>
      <c r="AI22" s="46"/>
      <c r="AJ22" s="198"/>
    </row>
    <row r="23" spans="2:39" s="33" customFormat="1" ht="12" customHeight="1" x14ac:dyDescent="0.2">
      <c r="B23" s="33" t="s">
        <v>142</v>
      </c>
      <c r="C23" s="40" t="s">
        <v>244</v>
      </c>
      <c r="D23" s="40"/>
      <c r="E23" s="50">
        <v>184671</v>
      </c>
      <c r="F23" s="46"/>
      <c r="G23" s="50">
        <v>12968</v>
      </c>
      <c r="H23" s="46"/>
      <c r="I23" s="50">
        <v>197639</v>
      </c>
      <c r="J23" s="46"/>
      <c r="K23" s="50">
        <v>90167</v>
      </c>
      <c r="L23" s="46"/>
      <c r="M23" s="50">
        <v>107472</v>
      </c>
      <c r="N23" s="46"/>
      <c r="O23" s="50">
        <v>41773</v>
      </c>
      <c r="P23" s="46"/>
      <c r="Q23" s="50">
        <v>119549</v>
      </c>
      <c r="R23" s="46"/>
      <c r="S23" s="50">
        <v>36318</v>
      </c>
      <c r="T23" s="46"/>
      <c r="U23" s="50">
        <v>8772</v>
      </c>
      <c r="V23" s="50"/>
      <c r="W23" s="50">
        <v>22463</v>
      </c>
      <c r="X23" s="50"/>
      <c r="Y23" s="50">
        <v>5082</v>
      </c>
      <c r="Z23" s="50"/>
      <c r="AA23" s="50">
        <v>0</v>
      </c>
      <c r="AB23" s="46"/>
      <c r="AC23" s="50">
        <v>62716</v>
      </c>
      <c r="AD23" s="46"/>
      <c r="AE23" s="50">
        <v>29352</v>
      </c>
      <c r="AF23" s="46"/>
      <c r="AG23" s="50">
        <v>39014</v>
      </c>
      <c r="AH23" s="46"/>
      <c r="AI23" s="46"/>
      <c r="AJ23" s="198"/>
    </row>
    <row r="24" spans="2:39" s="33" customFormat="1" ht="12" customHeight="1" x14ac:dyDescent="0.2">
      <c r="B24" s="33" t="s">
        <v>143</v>
      </c>
      <c r="C24" s="40" t="s">
        <v>11</v>
      </c>
      <c r="D24" s="40"/>
      <c r="E24" s="50">
        <v>6635</v>
      </c>
      <c r="F24" s="46"/>
      <c r="G24" s="50">
        <v>-2403</v>
      </c>
      <c r="H24" s="46"/>
      <c r="I24" s="50">
        <v>4231</v>
      </c>
      <c r="J24" s="46"/>
      <c r="K24" s="50">
        <v>2998</v>
      </c>
      <c r="L24" s="46"/>
      <c r="M24" s="50">
        <v>1233</v>
      </c>
      <c r="N24" s="46"/>
      <c r="O24" s="50">
        <v>2314</v>
      </c>
      <c r="P24" s="46"/>
      <c r="Q24" s="50">
        <v>461</v>
      </c>
      <c r="R24" s="46"/>
      <c r="S24" s="50">
        <v>1456</v>
      </c>
      <c r="T24" s="46"/>
      <c r="U24" s="50">
        <v>12</v>
      </c>
      <c r="V24" s="50"/>
      <c r="W24" s="50">
        <v>819</v>
      </c>
      <c r="X24" s="50"/>
      <c r="Y24" s="50">
        <v>626</v>
      </c>
      <c r="Z24" s="50"/>
      <c r="AA24" s="50">
        <v>0</v>
      </c>
      <c r="AB24" s="46"/>
      <c r="AC24" s="50">
        <v>465</v>
      </c>
      <c r="AD24" s="46"/>
      <c r="AE24" s="50">
        <v>1313</v>
      </c>
      <c r="AF24" s="46"/>
      <c r="AG24" s="50">
        <v>578</v>
      </c>
      <c r="AH24" s="46"/>
      <c r="AI24" s="46"/>
      <c r="AJ24" s="198"/>
      <c r="AM24" s="55"/>
    </row>
    <row r="25" spans="2:39" s="33" customFormat="1" ht="12" customHeight="1" x14ac:dyDescent="0.2">
      <c r="B25" s="33" t="s">
        <v>410</v>
      </c>
      <c r="C25" s="40" t="s">
        <v>530</v>
      </c>
      <c r="D25" s="40"/>
      <c r="E25" s="50">
        <v>0</v>
      </c>
      <c r="F25" s="46"/>
      <c r="G25" s="50">
        <v>0</v>
      </c>
      <c r="H25" s="46"/>
      <c r="I25" s="50">
        <v>0</v>
      </c>
      <c r="J25" s="46"/>
      <c r="K25" s="50">
        <v>0</v>
      </c>
      <c r="L25" s="46"/>
      <c r="M25" s="50">
        <v>0</v>
      </c>
      <c r="N25" s="46"/>
      <c r="O25" s="50">
        <v>0</v>
      </c>
      <c r="P25" s="46"/>
      <c r="Q25" s="50">
        <v>0</v>
      </c>
      <c r="R25" s="46"/>
      <c r="S25" s="50">
        <v>0</v>
      </c>
      <c r="T25" s="46"/>
      <c r="U25" s="50">
        <v>0</v>
      </c>
      <c r="V25" s="50"/>
      <c r="W25" s="50">
        <v>0</v>
      </c>
      <c r="X25" s="50"/>
      <c r="Y25" s="50">
        <v>0</v>
      </c>
      <c r="Z25" s="50"/>
      <c r="AA25" s="50">
        <v>0</v>
      </c>
      <c r="AB25" s="46"/>
      <c r="AC25" s="50">
        <v>0</v>
      </c>
      <c r="AD25" s="46"/>
      <c r="AE25" s="50">
        <v>0</v>
      </c>
      <c r="AF25" s="46"/>
      <c r="AG25" s="50">
        <v>0</v>
      </c>
      <c r="AH25" s="46"/>
      <c r="AI25" s="46"/>
      <c r="AJ25" s="198"/>
    </row>
    <row r="26" spans="2:39" s="33" customFormat="1" ht="12" customHeight="1" x14ac:dyDescent="0.2">
      <c r="B26" s="33" t="s">
        <v>144</v>
      </c>
      <c r="C26" s="40" t="s">
        <v>20</v>
      </c>
      <c r="D26" s="40"/>
      <c r="E26" s="50">
        <v>59</v>
      </c>
      <c r="F26" s="46"/>
      <c r="G26" s="50">
        <v>0</v>
      </c>
      <c r="H26" s="46"/>
      <c r="I26" s="50">
        <v>59</v>
      </c>
      <c r="J26" s="46"/>
      <c r="K26" s="50">
        <v>59</v>
      </c>
      <c r="L26" s="46"/>
      <c r="M26" s="50">
        <v>0</v>
      </c>
      <c r="N26" s="46"/>
      <c r="O26" s="50">
        <v>36</v>
      </c>
      <c r="P26" s="46"/>
      <c r="Q26" s="50">
        <v>4</v>
      </c>
      <c r="R26" s="46"/>
      <c r="S26" s="50">
        <v>19</v>
      </c>
      <c r="T26" s="46"/>
      <c r="U26" s="50">
        <v>1</v>
      </c>
      <c r="V26" s="50"/>
      <c r="W26" s="50">
        <v>-4</v>
      </c>
      <c r="X26" s="50"/>
      <c r="Y26" s="50">
        <v>22</v>
      </c>
      <c r="Z26" s="50"/>
      <c r="AA26" s="50">
        <v>0</v>
      </c>
      <c r="AB26" s="46"/>
      <c r="AC26" s="50">
        <v>4</v>
      </c>
      <c r="AD26" s="46"/>
      <c r="AE26" s="50">
        <v>61</v>
      </c>
      <c r="AF26" s="46"/>
      <c r="AG26" s="50">
        <v>32</v>
      </c>
      <c r="AH26" s="46"/>
      <c r="AI26" s="46"/>
      <c r="AJ26" s="198"/>
    </row>
    <row r="27" spans="2:39" s="33" customFormat="1" ht="12" customHeight="1" x14ac:dyDescent="0.2">
      <c r="B27" s="33" t="s">
        <v>145</v>
      </c>
      <c r="C27" s="40" t="s">
        <v>554</v>
      </c>
      <c r="D27" s="40"/>
      <c r="E27" s="50">
        <v>86990</v>
      </c>
      <c r="F27" s="46"/>
      <c r="G27" s="50">
        <v>-478</v>
      </c>
      <c r="H27" s="46"/>
      <c r="I27" s="50">
        <v>86511</v>
      </c>
      <c r="J27" s="46"/>
      <c r="K27" s="50">
        <v>53305</v>
      </c>
      <c r="L27" s="46"/>
      <c r="M27" s="50">
        <v>33206</v>
      </c>
      <c r="N27" s="46"/>
      <c r="O27" s="50">
        <v>1506</v>
      </c>
      <c r="P27" s="46"/>
      <c r="Q27" s="50">
        <v>6232</v>
      </c>
      <c r="R27" s="46"/>
      <c r="S27" s="50">
        <v>78773</v>
      </c>
      <c r="T27" s="46"/>
      <c r="U27" s="50">
        <v>34907</v>
      </c>
      <c r="V27" s="50"/>
      <c r="W27" s="50">
        <v>14766</v>
      </c>
      <c r="X27" s="50"/>
      <c r="Y27" s="50">
        <v>29099</v>
      </c>
      <c r="Z27" s="50"/>
      <c r="AA27" s="50">
        <v>0</v>
      </c>
      <c r="AB27" s="46"/>
      <c r="AC27" s="50">
        <v>5254</v>
      </c>
      <c r="AD27" s="46"/>
      <c r="AE27" s="50">
        <v>2810</v>
      </c>
      <c r="AF27" s="46"/>
      <c r="AG27" s="50">
        <v>17110</v>
      </c>
      <c r="AH27" s="46"/>
      <c r="AI27" s="46"/>
      <c r="AJ27" s="198"/>
    </row>
    <row r="28" spans="2:39" s="33" customFormat="1" ht="12" customHeight="1" x14ac:dyDescent="0.2">
      <c r="B28" s="33" t="s">
        <v>146</v>
      </c>
      <c r="C28" s="40" t="s">
        <v>256</v>
      </c>
      <c r="D28" s="40"/>
      <c r="E28" s="50">
        <v>22606</v>
      </c>
      <c r="F28" s="46"/>
      <c r="G28" s="50">
        <v>840</v>
      </c>
      <c r="H28" s="46"/>
      <c r="I28" s="50">
        <v>23447</v>
      </c>
      <c r="J28" s="46"/>
      <c r="K28" s="50">
        <v>9503</v>
      </c>
      <c r="L28" s="46"/>
      <c r="M28" s="50">
        <v>13944</v>
      </c>
      <c r="N28" s="46"/>
      <c r="O28" s="50">
        <v>4129</v>
      </c>
      <c r="P28" s="46"/>
      <c r="Q28" s="50">
        <v>-123</v>
      </c>
      <c r="R28" s="46"/>
      <c r="S28" s="50">
        <v>19441</v>
      </c>
      <c r="T28" s="46"/>
      <c r="U28" s="50">
        <v>2386</v>
      </c>
      <c r="V28" s="50"/>
      <c r="W28" s="50">
        <v>4277</v>
      </c>
      <c r="X28" s="50"/>
      <c r="Y28" s="50">
        <v>12778</v>
      </c>
      <c r="Z28" s="50"/>
      <c r="AA28" s="50">
        <v>0</v>
      </c>
      <c r="AB28" s="46"/>
      <c r="AC28" s="50">
        <v>8182</v>
      </c>
      <c r="AD28" s="46"/>
      <c r="AE28" s="50">
        <v>37932</v>
      </c>
      <c r="AF28" s="46"/>
      <c r="AG28" s="50">
        <v>8371</v>
      </c>
      <c r="AH28" s="46"/>
      <c r="AI28" s="46"/>
      <c r="AJ28" s="198"/>
      <c r="AM28" s="136"/>
    </row>
    <row r="29" spans="2:39" s="33" customFormat="1" ht="12" customHeight="1" x14ac:dyDescent="0.2">
      <c r="B29" s="33" t="s">
        <v>188</v>
      </c>
      <c r="C29" s="40" t="s">
        <v>235</v>
      </c>
      <c r="D29" s="40"/>
      <c r="E29" s="50">
        <v>-27</v>
      </c>
      <c r="F29" s="46"/>
      <c r="G29" s="50">
        <v>-3</v>
      </c>
      <c r="H29" s="46"/>
      <c r="I29" s="50">
        <v>-30</v>
      </c>
      <c r="J29" s="46"/>
      <c r="K29" s="50">
        <v>-30</v>
      </c>
      <c r="L29" s="46"/>
      <c r="M29" s="50">
        <v>0</v>
      </c>
      <c r="N29" s="46"/>
      <c r="O29" s="50">
        <v>0</v>
      </c>
      <c r="P29" s="46"/>
      <c r="Q29" s="50">
        <v>-34</v>
      </c>
      <c r="R29" s="46"/>
      <c r="S29" s="50">
        <v>4</v>
      </c>
      <c r="T29" s="46"/>
      <c r="U29" s="50">
        <v>0</v>
      </c>
      <c r="V29" s="50"/>
      <c r="W29" s="50">
        <v>0</v>
      </c>
      <c r="X29" s="50"/>
      <c r="Y29" s="50">
        <v>4</v>
      </c>
      <c r="Z29" s="50"/>
      <c r="AA29" s="50">
        <v>0</v>
      </c>
      <c r="AB29" s="46"/>
      <c r="AC29" s="50">
        <v>19</v>
      </c>
      <c r="AD29" s="46"/>
      <c r="AE29" s="50">
        <v>309</v>
      </c>
      <c r="AF29" s="46"/>
      <c r="AG29" s="50">
        <v>0</v>
      </c>
      <c r="AH29" s="46"/>
      <c r="AI29" s="40"/>
      <c r="AJ29" s="198"/>
      <c r="AM29" s="136"/>
    </row>
    <row r="30" spans="2:39" s="33" customFormat="1" ht="12" customHeight="1" x14ac:dyDescent="0.2">
      <c r="B30" s="33" t="s">
        <v>147</v>
      </c>
      <c r="C30" s="40" t="s">
        <v>264</v>
      </c>
      <c r="D30" s="40"/>
      <c r="E30" s="50">
        <v>274</v>
      </c>
      <c r="F30" s="46"/>
      <c r="G30" s="50">
        <v>11</v>
      </c>
      <c r="H30" s="46"/>
      <c r="I30" s="50">
        <v>285</v>
      </c>
      <c r="J30" s="46"/>
      <c r="K30" s="50">
        <v>277</v>
      </c>
      <c r="L30" s="46"/>
      <c r="M30" s="50">
        <v>8</v>
      </c>
      <c r="N30" s="46"/>
      <c r="O30" s="50">
        <v>12</v>
      </c>
      <c r="P30" s="46"/>
      <c r="Q30" s="50">
        <v>0</v>
      </c>
      <c r="R30" s="46"/>
      <c r="S30" s="50">
        <v>273</v>
      </c>
      <c r="T30" s="46"/>
      <c r="U30" s="50">
        <v>0</v>
      </c>
      <c r="V30" s="50"/>
      <c r="W30" s="50">
        <v>249</v>
      </c>
      <c r="X30" s="50"/>
      <c r="Y30" s="50">
        <v>24</v>
      </c>
      <c r="Z30" s="50"/>
      <c r="AA30" s="50">
        <v>0</v>
      </c>
      <c r="AB30" s="46"/>
      <c r="AC30" s="50">
        <v>26</v>
      </c>
      <c r="AD30" s="46"/>
      <c r="AE30" s="50">
        <v>47</v>
      </c>
      <c r="AF30" s="46"/>
      <c r="AG30" s="50">
        <v>603</v>
      </c>
      <c r="AH30" s="46"/>
      <c r="AI30" s="46"/>
      <c r="AJ30" s="198"/>
      <c r="AM30" s="136"/>
    </row>
    <row r="31" spans="2:39" s="33" customFormat="1" ht="12" customHeight="1" x14ac:dyDescent="0.2">
      <c r="B31" s="33" t="s">
        <v>189</v>
      </c>
      <c r="C31" s="40" t="s">
        <v>233</v>
      </c>
      <c r="D31" s="40"/>
      <c r="E31" s="50">
        <v>65</v>
      </c>
      <c r="F31" s="46"/>
      <c r="G31" s="50">
        <v>0</v>
      </c>
      <c r="H31" s="46"/>
      <c r="I31" s="50">
        <v>65</v>
      </c>
      <c r="J31" s="46"/>
      <c r="K31" s="50">
        <v>65</v>
      </c>
      <c r="L31" s="46"/>
      <c r="M31" s="50">
        <v>0</v>
      </c>
      <c r="N31" s="46"/>
      <c r="O31" s="50">
        <v>0</v>
      </c>
      <c r="P31" s="46"/>
      <c r="Q31" s="50">
        <v>59</v>
      </c>
      <c r="R31" s="46"/>
      <c r="S31" s="50">
        <v>5</v>
      </c>
      <c r="T31" s="46"/>
      <c r="U31" s="50">
        <v>0</v>
      </c>
      <c r="V31" s="50"/>
      <c r="W31" s="50">
        <v>0</v>
      </c>
      <c r="X31" s="50"/>
      <c r="Y31" s="50">
        <v>5</v>
      </c>
      <c r="Z31" s="50"/>
      <c r="AA31" s="50">
        <v>0</v>
      </c>
      <c r="AB31" s="46"/>
      <c r="AC31" s="50">
        <v>4</v>
      </c>
      <c r="AD31" s="46"/>
      <c r="AE31" s="50">
        <v>361</v>
      </c>
      <c r="AF31" s="46"/>
      <c r="AG31" s="50">
        <v>0</v>
      </c>
      <c r="AH31" s="46"/>
      <c r="AI31" s="40"/>
      <c r="AJ31" s="198"/>
    </row>
    <row r="32" spans="2:39" s="33" customFormat="1" ht="12" customHeight="1" x14ac:dyDescent="0.2">
      <c r="B32" s="33" t="s">
        <v>148</v>
      </c>
      <c r="C32" s="40" t="s">
        <v>560</v>
      </c>
      <c r="D32" s="40"/>
      <c r="E32" s="50">
        <v>30531</v>
      </c>
      <c r="F32" s="46"/>
      <c r="G32" s="50">
        <v>1573</v>
      </c>
      <c r="H32" s="46"/>
      <c r="I32" s="50">
        <v>32104</v>
      </c>
      <c r="J32" s="46"/>
      <c r="K32" s="50">
        <v>23995</v>
      </c>
      <c r="L32" s="46"/>
      <c r="M32" s="50">
        <v>8109</v>
      </c>
      <c r="N32" s="46"/>
      <c r="O32" s="50">
        <v>3530</v>
      </c>
      <c r="P32" s="46"/>
      <c r="Q32" s="50">
        <v>7067</v>
      </c>
      <c r="R32" s="46"/>
      <c r="S32" s="50">
        <v>21507</v>
      </c>
      <c r="T32" s="46"/>
      <c r="U32" s="50">
        <v>11631</v>
      </c>
      <c r="V32" s="50"/>
      <c r="W32" s="50">
        <v>8946</v>
      </c>
      <c r="X32" s="50"/>
      <c r="Y32" s="50">
        <v>929</v>
      </c>
      <c r="Z32" s="50"/>
      <c r="AA32" s="50">
        <v>0</v>
      </c>
      <c r="AB32" s="46"/>
      <c r="AC32" s="50">
        <v>2363</v>
      </c>
      <c r="AD32" s="46"/>
      <c r="AE32" s="50">
        <v>4502</v>
      </c>
      <c r="AF32" s="46"/>
      <c r="AG32" s="50">
        <v>9122</v>
      </c>
      <c r="AH32" s="46"/>
      <c r="AI32" s="46"/>
      <c r="AJ32" s="198"/>
    </row>
    <row r="33" spans="1:39" s="33" customFormat="1" ht="12" customHeight="1" x14ac:dyDescent="0.2">
      <c r="B33" s="33" t="s">
        <v>190</v>
      </c>
      <c r="C33" s="40" t="s">
        <v>240</v>
      </c>
      <c r="D33" s="40"/>
      <c r="E33" s="50">
        <v>5096</v>
      </c>
      <c r="F33" s="46"/>
      <c r="G33" s="50">
        <v>-185</v>
      </c>
      <c r="H33" s="46"/>
      <c r="I33" s="50">
        <v>4911</v>
      </c>
      <c r="J33" s="46"/>
      <c r="K33" s="50">
        <v>339</v>
      </c>
      <c r="L33" s="46"/>
      <c r="M33" s="50">
        <v>4572</v>
      </c>
      <c r="N33" s="46"/>
      <c r="O33" s="50">
        <v>5</v>
      </c>
      <c r="P33" s="46"/>
      <c r="Q33" s="50">
        <v>811</v>
      </c>
      <c r="R33" s="46"/>
      <c r="S33" s="50">
        <v>4095</v>
      </c>
      <c r="T33" s="46"/>
      <c r="U33" s="50">
        <v>41</v>
      </c>
      <c r="V33" s="50"/>
      <c r="W33" s="50">
        <v>1485</v>
      </c>
      <c r="X33" s="50"/>
      <c r="Y33" s="50">
        <v>2528</v>
      </c>
      <c r="Z33" s="50"/>
      <c r="AA33" s="50">
        <v>42</v>
      </c>
      <c r="AB33" s="46"/>
      <c r="AC33" s="50">
        <v>57</v>
      </c>
      <c r="AD33" s="46"/>
      <c r="AE33" s="50">
        <v>141</v>
      </c>
      <c r="AF33" s="46"/>
      <c r="AG33" s="50">
        <v>673</v>
      </c>
      <c r="AH33" s="46"/>
      <c r="AI33" s="40"/>
      <c r="AJ33" s="198"/>
    </row>
    <row r="34" spans="1:39" s="33" customFormat="1" ht="12" customHeight="1" x14ac:dyDescent="0.2">
      <c r="B34" s="33" t="s">
        <v>149</v>
      </c>
      <c r="C34" s="40" t="s">
        <v>258</v>
      </c>
      <c r="D34" s="40"/>
      <c r="E34" s="50">
        <v>112222</v>
      </c>
      <c r="F34" s="46"/>
      <c r="G34" s="50">
        <v>-2528</v>
      </c>
      <c r="H34" s="46"/>
      <c r="I34" s="50">
        <v>109694</v>
      </c>
      <c r="J34" s="46"/>
      <c r="K34" s="50">
        <v>42584</v>
      </c>
      <c r="L34" s="46"/>
      <c r="M34" s="50">
        <v>67111</v>
      </c>
      <c r="N34" s="46"/>
      <c r="O34" s="50">
        <v>13856</v>
      </c>
      <c r="P34" s="46"/>
      <c r="Q34" s="50">
        <v>62276</v>
      </c>
      <c r="R34" s="46"/>
      <c r="S34" s="50">
        <v>33563</v>
      </c>
      <c r="T34" s="46"/>
      <c r="U34" s="50">
        <v>17106</v>
      </c>
      <c r="V34" s="50"/>
      <c r="W34" s="50">
        <v>15023</v>
      </c>
      <c r="X34" s="50"/>
      <c r="Y34" s="50">
        <v>1435</v>
      </c>
      <c r="Z34" s="50"/>
      <c r="AA34" s="50">
        <v>0</v>
      </c>
      <c r="AB34" s="46"/>
      <c r="AC34" s="50">
        <v>19869</v>
      </c>
      <c r="AD34" s="46"/>
      <c r="AE34" s="50">
        <v>14023</v>
      </c>
      <c r="AF34" s="46"/>
      <c r="AG34" s="50">
        <v>18259</v>
      </c>
      <c r="AH34" s="46"/>
      <c r="AI34" s="46"/>
      <c r="AJ34" s="198"/>
    </row>
    <row r="35" spans="1:39" s="33" customFormat="1" ht="12" customHeight="1" x14ac:dyDescent="0.2">
      <c r="B35" s="33" t="s">
        <v>150</v>
      </c>
      <c r="C35" s="40" t="s">
        <v>50</v>
      </c>
      <c r="D35" s="40"/>
      <c r="E35" s="50">
        <v>11517</v>
      </c>
      <c r="F35" s="46"/>
      <c r="G35" s="50">
        <v>-343</v>
      </c>
      <c r="H35" s="46"/>
      <c r="I35" s="50">
        <v>11174</v>
      </c>
      <c r="J35" s="46"/>
      <c r="K35" s="50">
        <v>11166</v>
      </c>
      <c r="L35" s="46"/>
      <c r="M35" s="50">
        <v>8</v>
      </c>
      <c r="N35" s="46"/>
      <c r="O35" s="50">
        <v>1513</v>
      </c>
      <c r="P35" s="46"/>
      <c r="Q35" s="50">
        <v>5711</v>
      </c>
      <c r="R35" s="46"/>
      <c r="S35" s="50">
        <v>3950</v>
      </c>
      <c r="T35" s="46"/>
      <c r="U35" s="50">
        <v>911</v>
      </c>
      <c r="V35" s="50"/>
      <c r="W35" s="50">
        <v>3003</v>
      </c>
      <c r="X35" s="50"/>
      <c r="Y35" s="50">
        <v>36</v>
      </c>
      <c r="Z35" s="50"/>
      <c r="AA35" s="50">
        <v>0</v>
      </c>
      <c r="AB35" s="46"/>
      <c r="AC35" s="50">
        <v>1031</v>
      </c>
      <c r="AD35" s="46"/>
      <c r="AE35" s="50">
        <v>1644</v>
      </c>
      <c r="AF35" s="46"/>
      <c r="AG35" s="50">
        <v>3196</v>
      </c>
      <c r="AH35" s="46"/>
      <c r="AI35" s="46"/>
      <c r="AJ35" s="198"/>
      <c r="AM35" s="55"/>
    </row>
    <row r="36" spans="1:39" s="33" customFormat="1" ht="12" customHeight="1" x14ac:dyDescent="0.2">
      <c r="B36" s="33" t="s">
        <v>151</v>
      </c>
      <c r="C36" s="40" t="s">
        <v>33</v>
      </c>
      <c r="D36" s="40"/>
      <c r="E36" s="50">
        <v>1564</v>
      </c>
      <c r="F36" s="46"/>
      <c r="G36" s="50">
        <v>-203</v>
      </c>
      <c r="H36" s="46"/>
      <c r="I36" s="50">
        <v>1362</v>
      </c>
      <c r="J36" s="46"/>
      <c r="K36" s="50">
        <v>1258</v>
      </c>
      <c r="L36" s="46"/>
      <c r="M36" s="50">
        <v>104</v>
      </c>
      <c r="N36" s="46"/>
      <c r="O36" s="50">
        <v>521</v>
      </c>
      <c r="P36" s="46"/>
      <c r="Q36" s="50">
        <v>307</v>
      </c>
      <c r="R36" s="46"/>
      <c r="S36" s="50">
        <v>534</v>
      </c>
      <c r="T36" s="46"/>
      <c r="U36" s="50">
        <v>65</v>
      </c>
      <c r="V36" s="50"/>
      <c r="W36" s="50">
        <v>397</v>
      </c>
      <c r="X36" s="50"/>
      <c r="Y36" s="50">
        <v>72</v>
      </c>
      <c r="Z36" s="50"/>
      <c r="AA36" s="50">
        <v>0</v>
      </c>
      <c r="AB36" s="46"/>
      <c r="AC36" s="50">
        <v>127</v>
      </c>
      <c r="AD36" s="46"/>
      <c r="AE36" s="50">
        <v>4403</v>
      </c>
      <c r="AF36" s="46"/>
      <c r="AG36" s="50">
        <v>493</v>
      </c>
      <c r="AH36" s="46"/>
      <c r="AI36" s="46"/>
      <c r="AJ36" s="198"/>
    </row>
    <row r="37" spans="1:39" s="33" customFormat="1" ht="12" customHeight="1" x14ac:dyDescent="0.2">
      <c r="B37" s="33" t="s">
        <v>194</v>
      </c>
      <c r="C37" s="40" t="s">
        <v>43</v>
      </c>
      <c r="D37" s="40"/>
      <c r="E37" s="50">
        <v>544</v>
      </c>
      <c r="F37" s="46"/>
      <c r="G37" s="50">
        <v>0</v>
      </c>
      <c r="H37" s="46"/>
      <c r="I37" s="50">
        <v>544</v>
      </c>
      <c r="J37" s="46"/>
      <c r="K37" s="50">
        <v>544</v>
      </c>
      <c r="L37" s="46"/>
      <c r="M37" s="50">
        <v>0</v>
      </c>
      <c r="N37" s="46"/>
      <c r="O37" s="50">
        <v>0</v>
      </c>
      <c r="P37" s="46"/>
      <c r="Q37" s="50">
        <v>358</v>
      </c>
      <c r="R37" s="46"/>
      <c r="S37" s="50">
        <v>186</v>
      </c>
      <c r="T37" s="46"/>
      <c r="U37" s="50">
        <v>78</v>
      </c>
      <c r="V37" s="50"/>
      <c r="W37" s="50">
        <v>101</v>
      </c>
      <c r="X37" s="50"/>
      <c r="Y37" s="50">
        <v>7</v>
      </c>
      <c r="Z37" s="50"/>
      <c r="AA37" s="50">
        <v>0</v>
      </c>
      <c r="AB37" s="46"/>
      <c r="AC37" s="50">
        <v>23</v>
      </c>
      <c r="AD37" s="46"/>
      <c r="AE37" s="50">
        <v>180</v>
      </c>
      <c r="AF37" s="46"/>
      <c r="AG37" s="50">
        <v>0</v>
      </c>
      <c r="AH37" s="46"/>
      <c r="AI37" s="40"/>
      <c r="AJ37" s="198"/>
    </row>
    <row r="38" spans="1:39" s="33" customFormat="1" ht="12" customHeight="1" x14ac:dyDescent="0.2">
      <c r="B38" s="33" t="s">
        <v>195</v>
      </c>
      <c r="C38" s="40" t="s">
        <v>42</v>
      </c>
      <c r="D38" s="40"/>
      <c r="E38" s="50">
        <v>68</v>
      </c>
      <c r="F38" s="46"/>
      <c r="G38" s="50">
        <v>0</v>
      </c>
      <c r="H38" s="46"/>
      <c r="I38" s="50">
        <v>68</v>
      </c>
      <c r="J38" s="46"/>
      <c r="K38" s="50">
        <v>68</v>
      </c>
      <c r="L38" s="46"/>
      <c r="M38" s="50">
        <v>0</v>
      </c>
      <c r="N38" s="46"/>
      <c r="O38" s="50">
        <v>5</v>
      </c>
      <c r="P38" s="46"/>
      <c r="Q38" s="50">
        <v>55</v>
      </c>
      <c r="R38" s="46"/>
      <c r="S38" s="50">
        <v>7</v>
      </c>
      <c r="T38" s="46"/>
      <c r="U38" s="50">
        <v>0</v>
      </c>
      <c r="V38" s="50"/>
      <c r="W38" s="50">
        <v>7</v>
      </c>
      <c r="X38" s="50"/>
      <c r="Y38" s="50">
        <v>0</v>
      </c>
      <c r="Z38" s="50"/>
      <c r="AA38" s="50">
        <v>0</v>
      </c>
      <c r="AB38" s="46"/>
      <c r="AC38" s="50">
        <v>1</v>
      </c>
      <c r="AD38" s="46"/>
      <c r="AE38" s="50">
        <v>404</v>
      </c>
      <c r="AF38" s="46"/>
      <c r="AG38" s="50">
        <v>0</v>
      </c>
      <c r="AH38" s="46"/>
      <c r="AI38" s="40"/>
      <c r="AJ38" s="198"/>
    </row>
    <row r="39" spans="1:39" s="33" customFormat="1" ht="12" customHeight="1" x14ac:dyDescent="0.2">
      <c r="B39" s="33" t="s">
        <v>152</v>
      </c>
      <c r="C39" s="40" t="s">
        <v>246</v>
      </c>
      <c r="D39" s="40"/>
      <c r="E39" s="50">
        <v>25114</v>
      </c>
      <c r="F39" s="46"/>
      <c r="G39" s="50">
        <v>-81</v>
      </c>
      <c r="H39" s="46"/>
      <c r="I39" s="50">
        <v>25033</v>
      </c>
      <c r="J39" s="46"/>
      <c r="K39" s="50">
        <v>23198</v>
      </c>
      <c r="L39" s="46"/>
      <c r="M39" s="50">
        <v>1835</v>
      </c>
      <c r="N39" s="46"/>
      <c r="O39" s="50">
        <v>12647</v>
      </c>
      <c r="P39" s="46"/>
      <c r="Q39" s="50">
        <v>2201</v>
      </c>
      <c r="R39" s="46"/>
      <c r="S39" s="50">
        <v>10185</v>
      </c>
      <c r="T39" s="46"/>
      <c r="U39" s="50">
        <v>1409</v>
      </c>
      <c r="V39" s="50"/>
      <c r="W39" s="50">
        <v>8500</v>
      </c>
      <c r="X39" s="50"/>
      <c r="Y39" s="50">
        <v>276</v>
      </c>
      <c r="Z39" s="50"/>
      <c r="AA39" s="50">
        <v>0</v>
      </c>
      <c r="AB39" s="46"/>
      <c r="AC39" s="50">
        <v>9239</v>
      </c>
      <c r="AD39" s="46"/>
      <c r="AE39" s="50">
        <v>15011</v>
      </c>
      <c r="AF39" s="46"/>
      <c r="AG39" s="50">
        <v>7745</v>
      </c>
      <c r="AH39" s="46"/>
      <c r="AI39" s="46"/>
      <c r="AJ39" s="198"/>
      <c r="AM39" s="136"/>
    </row>
    <row r="40" spans="1:39" s="33" customFormat="1" ht="12" customHeight="1" x14ac:dyDescent="0.2">
      <c r="B40" s="33" t="s">
        <v>153</v>
      </c>
      <c r="C40" s="40" t="s">
        <v>41</v>
      </c>
      <c r="D40" s="40"/>
      <c r="E40" s="50">
        <v>11636</v>
      </c>
      <c r="F40" s="46"/>
      <c r="G40" s="50">
        <v>1169</v>
      </c>
      <c r="H40" s="46"/>
      <c r="I40" s="50">
        <v>12805</v>
      </c>
      <c r="J40" s="46"/>
      <c r="K40" s="50">
        <v>12635</v>
      </c>
      <c r="L40" s="46"/>
      <c r="M40" s="50">
        <v>170</v>
      </c>
      <c r="N40" s="46"/>
      <c r="O40" s="50">
        <v>4152</v>
      </c>
      <c r="P40" s="46"/>
      <c r="Q40" s="50">
        <v>3203</v>
      </c>
      <c r="R40" s="46"/>
      <c r="S40" s="50">
        <v>5450</v>
      </c>
      <c r="T40" s="46"/>
      <c r="U40" s="50">
        <v>3550</v>
      </c>
      <c r="V40" s="50"/>
      <c r="W40" s="50">
        <v>1851</v>
      </c>
      <c r="X40" s="50"/>
      <c r="Y40" s="50">
        <v>49</v>
      </c>
      <c r="Z40" s="50"/>
      <c r="AA40" s="50">
        <v>0</v>
      </c>
      <c r="AB40" s="46"/>
      <c r="AC40" s="50">
        <v>3206</v>
      </c>
      <c r="AD40" s="46"/>
      <c r="AE40" s="50">
        <v>4284</v>
      </c>
      <c r="AF40" s="46"/>
      <c r="AG40" s="50">
        <v>4760</v>
      </c>
      <c r="AH40" s="46"/>
      <c r="AI40" s="46"/>
      <c r="AJ40" s="198"/>
      <c r="AM40" s="136"/>
    </row>
    <row r="41" spans="1:39" s="33" customFormat="1" ht="12" customHeight="1" x14ac:dyDescent="0.2">
      <c r="B41" s="33" t="s">
        <v>154</v>
      </c>
      <c r="C41" s="40" t="s">
        <v>570</v>
      </c>
      <c r="D41" s="40"/>
      <c r="E41" s="50">
        <v>52401</v>
      </c>
      <c r="F41" s="46"/>
      <c r="G41" s="50">
        <v>2422</v>
      </c>
      <c r="H41" s="46"/>
      <c r="I41" s="50">
        <v>54824</v>
      </c>
      <c r="J41" s="46"/>
      <c r="K41" s="50">
        <v>26977</v>
      </c>
      <c r="L41" s="46"/>
      <c r="M41" s="50">
        <v>27847</v>
      </c>
      <c r="N41" s="46"/>
      <c r="O41" s="50">
        <v>3900</v>
      </c>
      <c r="P41" s="46"/>
      <c r="Q41" s="50">
        <v>39945</v>
      </c>
      <c r="R41" s="46"/>
      <c r="S41" s="50">
        <v>10978</v>
      </c>
      <c r="T41" s="46"/>
      <c r="U41" s="50">
        <v>2545</v>
      </c>
      <c r="V41" s="50"/>
      <c r="W41" s="50">
        <v>7117</v>
      </c>
      <c r="X41" s="50"/>
      <c r="Y41" s="50">
        <v>1316</v>
      </c>
      <c r="Z41" s="50"/>
      <c r="AA41" s="50">
        <v>0</v>
      </c>
      <c r="AB41" s="46"/>
      <c r="AC41" s="50">
        <v>7502</v>
      </c>
      <c r="AD41" s="46"/>
      <c r="AE41" s="50">
        <v>11131</v>
      </c>
      <c r="AF41" s="46"/>
      <c r="AG41" s="50">
        <v>10930</v>
      </c>
      <c r="AH41" s="46"/>
      <c r="AI41" s="46"/>
      <c r="AJ41" s="198"/>
      <c r="AM41" s="136"/>
    </row>
    <row r="42" spans="1:39" s="33" customFormat="1" ht="12" customHeight="1" x14ac:dyDescent="0.2">
      <c r="B42" s="33" t="s">
        <v>155</v>
      </c>
      <c r="C42" s="40" t="s">
        <v>66</v>
      </c>
      <c r="D42" s="40"/>
      <c r="E42" s="50">
        <v>0</v>
      </c>
      <c r="F42" s="46"/>
      <c r="G42" s="50">
        <v>0</v>
      </c>
      <c r="H42" s="46"/>
      <c r="I42" s="50">
        <v>0</v>
      </c>
      <c r="J42" s="46"/>
      <c r="K42" s="50">
        <v>0</v>
      </c>
      <c r="L42" s="46"/>
      <c r="M42" s="50">
        <v>0</v>
      </c>
      <c r="N42" s="46"/>
      <c r="O42" s="50">
        <v>0</v>
      </c>
      <c r="P42" s="46"/>
      <c r="Q42" s="50">
        <v>0</v>
      </c>
      <c r="R42" s="46"/>
      <c r="S42" s="50">
        <v>0</v>
      </c>
      <c r="T42" s="46"/>
      <c r="U42" s="50">
        <v>0</v>
      </c>
      <c r="V42" s="50"/>
      <c r="W42" s="50">
        <v>0</v>
      </c>
      <c r="X42" s="50"/>
      <c r="Y42" s="50">
        <v>0</v>
      </c>
      <c r="Z42" s="50"/>
      <c r="AA42" s="50">
        <v>0</v>
      </c>
      <c r="AB42" s="46"/>
      <c r="AC42" s="50">
        <v>0</v>
      </c>
      <c r="AD42" s="46"/>
      <c r="AE42" s="50">
        <v>0</v>
      </c>
      <c r="AF42" s="46"/>
      <c r="AG42" s="50">
        <v>0</v>
      </c>
      <c r="AH42" s="46"/>
      <c r="AI42" s="46"/>
      <c r="AJ42" s="198"/>
    </row>
    <row r="43" spans="1:39" s="33" customFormat="1" ht="12" customHeight="1" x14ac:dyDescent="0.2">
      <c r="B43" s="33" t="s">
        <v>364</v>
      </c>
      <c r="C43" s="40" t="s">
        <v>116</v>
      </c>
      <c r="D43" s="40"/>
      <c r="E43" s="50">
        <v>1</v>
      </c>
      <c r="F43" s="46"/>
      <c r="G43" s="50">
        <v>0</v>
      </c>
      <c r="H43" s="46"/>
      <c r="I43" s="50">
        <v>1</v>
      </c>
      <c r="J43" s="46"/>
      <c r="K43" s="50">
        <v>1</v>
      </c>
      <c r="L43" s="46"/>
      <c r="M43" s="50">
        <v>0</v>
      </c>
      <c r="N43" s="46"/>
      <c r="O43" s="50">
        <v>0</v>
      </c>
      <c r="P43" s="46"/>
      <c r="Q43" s="50">
        <v>0</v>
      </c>
      <c r="R43" s="46"/>
      <c r="S43" s="50">
        <v>1</v>
      </c>
      <c r="T43" s="46"/>
      <c r="U43" s="50">
        <v>0</v>
      </c>
      <c r="V43" s="50"/>
      <c r="W43" s="50">
        <v>1</v>
      </c>
      <c r="X43" s="50"/>
      <c r="Y43" s="50">
        <v>0</v>
      </c>
      <c r="Z43" s="50"/>
      <c r="AA43" s="50">
        <v>0</v>
      </c>
      <c r="AB43" s="46"/>
      <c r="AC43" s="50">
        <v>0</v>
      </c>
      <c r="AD43" s="46"/>
      <c r="AE43" s="50">
        <v>0</v>
      </c>
      <c r="AF43" s="46"/>
      <c r="AG43" s="50">
        <v>0</v>
      </c>
      <c r="AH43" s="46"/>
      <c r="AI43" s="46"/>
      <c r="AJ43" s="198"/>
    </row>
    <row r="44" spans="1:39" s="33" customFormat="1" ht="12" customHeight="1" x14ac:dyDescent="0.2">
      <c r="A44" s="33" t="s">
        <v>513</v>
      </c>
      <c r="B44" s="33" t="s">
        <v>156</v>
      </c>
      <c r="C44" s="40" t="s">
        <v>115</v>
      </c>
      <c r="D44" s="40"/>
      <c r="E44" s="50">
        <v>805462</v>
      </c>
      <c r="F44" s="46"/>
      <c r="G44" s="50">
        <v>14819</v>
      </c>
      <c r="H44" s="46"/>
      <c r="I44" s="50">
        <v>820281</v>
      </c>
      <c r="J44" s="46"/>
      <c r="K44" s="50">
        <v>444574</v>
      </c>
      <c r="L44" s="46"/>
      <c r="M44" s="50">
        <v>375708</v>
      </c>
      <c r="N44" s="46"/>
      <c r="O44" s="50">
        <v>165554</v>
      </c>
      <c r="P44" s="46"/>
      <c r="Q44" s="50">
        <v>322694</v>
      </c>
      <c r="R44" s="46"/>
      <c r="S44" s="50">
        <v>332033</v>
      </c>
      <c r="T44" s="46"/>
      <c r="U44" s="50">
        <v>111066</v>
      </c>
      <c r="V44" s="50"/>
      <c r="W44" s="50">
        <v>148460</v>
      </c>
      <c r="X44" s="50"/>
      <c r="Y44" s="50">
        <v>72466</v>
      </c>
      <c r="Z44" s="50"/>
      <c r="AA44" s="50">
        <v>42</v>
      </c>
      <c r="AB44" s="46"/>
      <c r="AC44" s="50">
        <v>181019</v>
      </c>
      <c r="AD44" s="46"/>
      <c r="AE44" s="50">
        <v>174940</v>
      </c>
      <c r="AF44" s="46"/>
      <c r="AG44" s="50">
        <v>180087</v>
      </c>
      <c r="AH44" s="46"/>
      <c r="AI44" s="46"/>
      <c r="AJ44" s="198"/>
    </row>
    <row r="45" spans="1:39" s="33" customFormat="1" ht="12" customHeight="1" x14ac:dyDescent="0.2">
      <c r="B45" s="191"/>
      <c r="C45" s="40"/>
      <c r="D45" s="40"/>
      <c r="E45" s="135">
        <f>E44-SUM(E15:E43)</f>
        <v>1</v>
      </c>
      <c r="F45" s="135"/>
      <c r="G45" s="135">
        <f t="shared" ref="G45:AG45" si="0">G44-SUM(G15:G43)</f>
        <v>-1</v>
      </c>
      <c r="H45" s="135"/>
      <c r="I45" s="135">
        <f t="shared" si="0"/>
        <v>-2</v>
      </c>
      <c r="J45" s="135"/>
      <c r="K45" s="135">
        <f t="shared" si="0"/>
        <v>-2</v>
      </c>
      <c r="L45" s="135"/>
      <c r="M45" s="135">
        <f t="shared" si="0"/>
        <v>-1</v>
      </c>
      <c r="N45" s="135"/>
      <c r="O45" s="135">
        <f t="shared" si="0"/>
        <v>2</v>
      </c>
      <c r="P45" s="135"/>
      <c r="Q45" s="135">
        <f t="shared" si="0"/>
        <v>-1</v>
      </c>
      <c r="R45" s="135"/>
      <c r="S45" s="135">
        <f t="shared" si="0"/>
        <v>0</v>
      </c>
      <c r="T45" s="135"/>
      <c r="U45" s="135">
        <f t="shared" si="0"/>
        <v>1</v>
      </c>
      <c r="V45" s="135"/>
      <c r="W45" s="135">
        <f t="shared" si="0"/>
        <v>1</v>
      </c>
      <c r="X45" s="135"/>
      <c r="Y45" s="135">
        <f t="shared" si="0"/>
        <v>-1</v>
      </c>
      <c r="Z45" s="135"/>
      <c r="AA45" s="135">
        <f t="shared" si="0"/>
        <v>0</v>
      </c>
      <c r="AB45" s="135"/>
      <c r="AC45" s="135">
        <f t="shared" si="0"/>
        <v>-1</v>
      </c>
      <c r="AD45" s="135"/>
      <c r="AE45" s="135">
        <f t="shared" si="0"/>
        <v>-1</v>
      </c>
      <c r="AF45" s="135"/>
      <c r="AG45" s="135">
        <f t="shared" si="0"/>
        <v>1</v>
      </c>
      <c r="AH45" s="46"/>
      <c r="AI45" s="46"/>
      <c r="AJ45" s="198"/>
    </row>
    <row r="46" spans="1:39" s="33" customFormat="1" ht="12" customHeight="1" x14ac:dyDescent="0.2">
      <c r="B46" s="191"/>
      <c r="C46" s="47" t="s">
        <v>269</v>
      </c>
      <c r="D46" s="40"/>
      <c r="E46" s="50"/>
      <c r="F46" s="46"/>
      <c r="G46" s="50"/>
      <c r="H46" s="46"/>
      <c r="I46" s="50"/>
      <c r="J46" s="46"/>
      <c r="K46" s="50"/>
      <c r="L46" s="46"/>
      <c r="M46" s="50"/>
      <c r="N46" s="46"/>
      <c r="O46" s="50"/>
      <c r="P46" s="46"/>
      <c r="Q46" s="50"/>
      <c r="R46" s="46"/>
      <c r="S46" s="50"/>
      <c r="T46" s="46"/>
      <c r="U46" s="50"/>
      <c r="V46" s="50"/>
      <c r="W46" s="50"/>
      <c r="X46" s="50"/>
      <c r="Y46" s="50"/>
      <c r="Z46" s="50"/>
      <c r="AA46" s="50"/>
      <c r="AB46" s="46"/>
      <c r="AC46" s="50"/>
      <c r="AD46" s="46"/>
      <c r="AE46" s="50"/>
      <c r="AF46" s="46"/>
      <c r="AG46" s="50"/>
      <c r="AH46" s="46"/>
      <c r="AI46" s="46"/>
      <c r="AJ46" s="198"/>
    </row>
    <row r="47" spans="1:39" s="33" customFormat="1" ht="12" customHeight="1" x14ac:dyDescent="0.2">
      <c r="B47" s="33" t="s">
        <v>157</v>
      </c>
      <c r="C47" s="40" t="s">
        <v>210</v>
      </c>
      <c r="D47" s="40"/>
      <c r="E47" s="50">
        <v>50384</v>
      </c>
      <c r="F47" s="46"/>
      <c r="G47" s="50">
        <v>5308</v>
      </c>
      <c r="H47" s="46"/>
      <c r="I47" s="50">
        <v>55692</v>
      </c>
      <c r="J47" s="46"/>
      <c r="K47" s="50">
        <v>23372</v>
      </c>
      <c r="L47" s="46"/>
      <c r="M47" s="50">
        <v>32320</v>
      </c>
      <c r="N47" s="46"/>
      <c r="O47" s="50">
        <v>10753</v>
      </c>
      <c r="P47" s="46"/>
      <c r="Q47" s="50">
        <v>9173</v>
      </c>
      <c r="R47" s="46"/>
      <c r="S47" s="50">
        <v>35766</v>
      </c>
      <c r="T47" s="46"/>
      <c r="U47" s="50">
        <v>7181</v>
      </c>
      <c r="V47" s="50"/>
      <c r="W47" s="50">
        <v>14696</v>
      </c>
      <c r="X47" s="50"/>
      <c r="Y47" s="50">
        <v>13890</v>
      </c>
      <c r="Z47" s="50"/>
      <c r="AA47" s="50">
        <v>0</v>
      </c>
      <c r="AB47" s="46"/>
      <c r="AC47" s="50">
        <v>5862</v>
      </c>
      <c r="AD47" s="46"/>
      <c r="AE47" s="50">
        <v>11913</v>
      </c>
      <c r="AF47" s="46"/>
      <c r="AG47" s="50">
        <v>12462</v>
      </c>
      <c r="AH47" s="46"/>
      <c r="AI47" s="46"/>
      <c r="AJ47" s="198"/>
    </row>
    <row r="48" spans="1:39" s="33" customFormat="1" ht="12" customHeight="1" x14ac:dyDescent="0.2">
      <c r="B48" s="33" t="s">
        <v>158</v>
      </c>
      <c r="C48" s="40" t="s">
        <v>212</v>
      </c>
      <c r="D48" s="40"/>
      <c r="E48" s="50">
        <v>91961</v>
      </c>
      <c r="F48" s="46"/>
      <c r="G48" s="50">
        <v>3795</v>
      </c>
      <c r="H48" s="46"/>
      <c r="I48" s="50">
        <v>95756</v>
      </c>
      <c r="J48" s="46"/>
      <c r="K48" s="50">
        <v>32097</v>
      </c>
      <c r="L48" s="46"/>
      <c r="M48" s="50">
        <v>63659</v>
      </c>
      <c r="N48" s="46"/>
      <c r="O48" s="50">
        <v>12955</v>
      </c>
      <c r="P48" s="46"/>
      <c r="Q48" s="50">
        <v>22641</v>
      </c>
      <c r="R48" s="46"/>
      <c r="S48" s="50">
        <v>60160</v>
      </c>
      <c r="T48" s="46"/>
      <c r="U48" s="50">
        <v>15847</v>
      </c>
      <c r="V48" s="50"/>
      <c r="W48" s="50">
        <v>22514</v>
      </c>
      <c r="X48" s="50"/>
      <c r="Y48" s="50">
        <v>21798</v>
      </c>
      <c r="Z48" s="50"/>
      <c r="AA48" s="50">
        <v>0</v>
      </c>
      <c r="AB48" s="46"/>
      <c r="AC48" s="50">
        <v>9037</v>
      </c>
      <c r="AD48" s="46"/>
      <c r="AE48" s="50">
        <v>5817</v>
      </c>
      <c r="AF48" s="46"/>
      <c r="AG48" s="50">
        <v>17113</v>
      </c>
      <c r="AH48" s="46"/>
      <c r="AI48" s="46"/>
      <c r="AJ48" s="198"/>
    </row>
    <row r="49" spans="1:36" s="33" customFormat="1" ht="12" customHeight="1" x14ac:dyDescent="0.2">
      <c r="B49" s="33" t="s">
        <v>159</v>
      </c>
      <c r="C49" s="40" t="s">
        <v>261</v>
      </c>
      <c r="D49" s="40"/>
      <c r="E49" s="50">
        <v>153892</v>
      </c>
      <c r="F49" s="46"/>
      <c r="G49" s="50">
        <v>18386</v>
      </c>
      <c r="H49" s="46"/>
      <c r="I49" s="50">
        <v>172278</v>
      </c>
      <c r="J49" s="46"/>
      <c r="K49" s="50">
        <v>80611</v>
      </c>
      <c r="L49" s="46"/>
      <c r="M49" s="50">
        <v>91667</v>
      </c>
      <c r="N49" s="46"/>
      <c r="O49" s="50">
        <v>52653</v>
      </c>
      <c r="P49" s="46"/>
      <c r="Q49" s="50">
        <v>67846</v>
      </c>
      <c r="R49" s="46"/>
      <c r="S49" s="50">
        <v>51780</v>
      </c>
      <c r="T49" s="46"/>
      <c r="U49" s="50">
        <v>28333</v>
      </c>
      <c r="V49" s="50"/>
      <c r="W49" s="50">
        <v>22558</v>
      </c>
      <c r="X49" s="50"/>
      <c r="Y49" s="50">
        <v>889</v>
      </c>
      <c r="Z49" s="50"/>
      <c r="AA49" s="50">
        <v>0</v>
      </c>
      <c r="AB49" s="46"/>
      <c r="AC49" s="50">
        <v>17193</v>
      </c>
      <c r="AD49" s="46"/>
      <c r="AE49" s="50">
        <v>18545</v>
      </c>
      <c r="AF49" s="46"/>
      <c r="AG49" s="50">
        <v>2779</v>
      </c>
      <c r="AH49" s="46"/>
      <c r="AI49" s="46"/>
      <c r="AJ49" s="198"/>
    </row>
    <row r="50" spans="1:36" s="33" customFormat="1" ht="12" customHeight="1" x14ac:dyDescent="0.2">
      <c r="B50" s="33" t="s">
        <v>160</v>
      </c>
      <c r="C50" s="40" t="s">
        <v>26</v>
      </c>
      <c r="D50" s="40"/>
      <c r="E50" s="50">
        <v>6894</v>
      </c>
      <c r="F50" s="46"/>
      <c r="G50" s="50">
        <v>-2514</v>
      </c>
      <c r="H50" s="46"/>
      <c r="I50" s="50">
        <v>4380</v>
      </c>
      <c r="J50" s="46"/>
      <c r="K50" s="50">
        <v>967</v>
      </c>
      <c r="L50" s="46"/>
      <c r="M50" s="50">
        <v>3413</v>
      </c>
      <c r="N50" s="46"/>
      <c r="O50" s="50">
        <v>388</v>
      </c>
      <c r="P50" s="46"/>
      <c r="Q50" s="50">
        <v>661</v>
      </c>
      <c r="R50" s="46"/>
      <c r="S50" s="50">
        <v>3332</v>
      </c>
      <c r="T50" s="46"/>
      <c r="U50" s="50">
        <v>253</v>
      </c>
      <c r="V50" s="50"/>
      <c r="W50" s="50">
        <v>1971</v>
      </c>
      <c r="X50" s="50"/>
      <c r="Y50" s="50">
        <v>1108</v>
      </c>
      <c r="Z50" s="50"/>
      <c r="AA50" s="50">
        <v>0</v>
      </c>
      <c r="AB50" s="46"/>
      <c r="AC50" s="50">
        <v>300</v>
      </c>
      <c r="AD50" s="46"/>
      <c r="AE50" s="50">
        <v>300</v>
      </c>
      <c r="AF50" s="46"/>
      <c r="AG50" s="50">
        <v>1235</v>
      </c>
      <c r="AH50" s="46"/>
      <c r="AI50" s="46"/>
      <c r="AJ50" s="198"/>
    </row>
    <row r="51" spans="1:36" s="33" customFormat="1" ht="12" customHeight="1" x14ac:dyDescent="0.2">
      <c r="B51" s="33" t="s">
        <v>161</v>
      </c>
      <c r="C51" s="40" t="s">
        <v>63</v>
      </c>
      <c r="D51" s="40"/>
      <c r="E51" s="50">
        <v>867303</v>
      </c>
      <c r="F51" s="46"/>
      <c r="G51" s="50">
        <v>-2076</v>
      </c>
      <c r="H51" s="46"/>
      <c r="I51" s="50">
        <v>865226</v>
      </c>
      <c r="J51" s="46"/>
      <c r="K51" s="50">
        <v>350917</v>
      </c>
      <c r="L51" s="46"/>
      <c r="M51" s="50">
        <v>514309</v>
      </c>
      <c r="N51" s="46"/>
      <c r="O51" s="50">
        <v>62786</v>
      </c>
      <c r="P51" s="46"/>
      <c r="Q51" s="50">
        <v>233041</v>
      </c>
      <c r="R51" s="46"/>
      <c r="S51" s="50">
        <v>569399</v>
      </c>
      <c r="T51" s="46"/>
      <c r="U51" s="50">
        <v>400265</v>
      </c>
      <c r="V51" s="50"/>
      <c r="W51" s="50">
        <v>120250</v>
      </c>
      <c r="X51" s="50"/>
      <c r="Y51" s="50">
        <v>48876</v>
      </c>
      <c r="Z51" s="50"/>
      <c r="AA51" s="50">
        <v>8</v>
      </c>
      <c r="AB51" s="46"/>
      <c r="AC51" s="50">
        <v>121595</v>
      </c>
      <c r="AD51" s="46"/>
      <c r="AE51" s="50">
        <v>127632</v>
      </c>
      <c r="AF51" s="46"/>
      <c r="AG51" s="50">
        <v>322932</v>
      </c>
      <c r="AH51" s="46"/>
      <c r="AI51" s="40"/>
      <c r="AJ51" s="198"/>
    </row>
    <row r="52" spans="1:36" s="33" customFormat="1" ht="12" customHeight="1" x14ac:dyDescent="0.2">
      <c r="A52" s="33" t="s">
        <v>514</v>
      </c>
      <c r="B52" s="33" t="s">
        <v>162</v>
      </c>
      <c r="C52" s="40" t="s">
        <v>515</v>
      </c>
      <c r="D52" s="40"/>
      <c r="E52" s="50">
        <v>1975897</v>
      </c>
      <c r="F52" s="46"/>
      <c r="G52" s="50">
        <v>37717</v>
      </c>
      <c r="H52" s="46"/>
      <c r="I52" s="50">
        <v>2013614</v>
      </c>
      <c r="J52" s="46"/>
      <c r="K52" s="50">
        <v>932539</v>
      </c>
      <c r="L52" s="46"/>
      <c r="M52" s="50">
        <v>1081076</v>
      </c>
      <c r="N52" s="46"/>
      <c r="O52" s="50">
        <v>305088</v>
      </c>
      <c r="P52" s="46"/>
      <c r="Q52" s="50">
        <v>656056</v>
      </c>
      <c r="R52" s="46"/>
      <c r="S52" s="50">
        <v>1052470</v>
      </c>
      <c r="T52" s="46"/>
      <c r="U52" s="50">
        <v>562944</v>
      </c>
      <c r="V52" s="50"/>
      <c r="W52" s="50">
        <v>330449</v>
      </c>
      <c r="X52" s="50"/>
      <c r="Y52" s="50">
        <v>159028</v>
      </c>
      <c r="Z52" s="50"/>
      <c r="AA52" s="50">
        <v>50</v>
      </c>
      <c r="AB52" s="46"/>
      <c r="AC52" s="50">
        <v>335006</v>
      </c>
      <c r="AD52" s="46"/>
      <c r="AE52" s="50">
        <v>339147</v>
      </c>
      <c r="AF52" s="46"/>
      <c r="AG52" s="50">
        <v>536608</v>
      </c>
      <c r="AH52" s="46"/>
      <c r="AI52" s="40"/>
      <c r="AJ52" s="198"/>
    </row>
    <row r="53" spans="1:36" s="33" customFormat="1" ht="12" customHeight="1" x14ac:dyDescent="0.2">
      <c r="C53" s="40"/>
      <c r="D53" s="40"/>
      <c r="E53" s="135">
        <f>E52-SUM(E47:E51,E44)</f>
        <v>1</v>
      </c>
      <c r="F53" s="135"/>
      <c r="G53" s="135">
        <f>G52-SUM(G47:G51,G44)</f>
        <v>-1</v>
      </c>
      <c r="H53" s="135"/>
      <c r="I53" s="135">
        <f>I52-SUM(I47:I51,I44)</f>
        <v>1</v>
      </c>
      <c r="J53" s="135"/>
      <c r="K53" s="135">
        <f>K52-SUM(K47:K51,K44)</f>
        <v>1</v>
      </c>
      <c r="L53" s="135"/>
      <c r="M53" s="135">
        <f>M52-SUM(M47:M51,M44)</f>
        <v>0</v>
      </c>
      <c r="N53" s="135"/>
      <c r="O53" s="135">
        <f>O52-SUM(O47:O51,O44)</f>
        <v>-1</v>
      </c>
      <c r="P53" s="135"/>
      <c r="Q53" s="135">
        <f>Q52-SUM(Q47:Q51,Q44)</f>
        <v>0</v>
      </c>
      <c r="R53" s="135"/>
      <c r="S53" s="135">
        <f>S52-SUM(S47:S51,S44)</f>
        <v>0</v>
      </c>
      <c r="T53" s="135"/>
      <c r="U53" s="135">
        <f>U52-SUM(U47:U51,U44)</f>
        <v>-1</v>
      </c>
      <c r="V53" s="135"/>
      <c r="W53" s="135">
        <f>W52-SUM(W47:W51,W44)</f>
        <v>0</v>
      </c>
      <c r="X53" s="135"/>
      <c r="Y53" s="135">
        <f>Y52-SUM(Y47:Y51,Y44)</f>
        <v>1</v>
      </c>
      <c r="Z53" s="135"/>
      <c r="AA53" s="135">
        <f>AA52-SUM(AA47:AA51,AA44)</f>
        <v>0</v>
      </c>
      <c r="AB53" s="135"/>
      <c r="AC53" s="135">
        <f>AC52-SUM(AC47:AC51,AC44)</f>
        <v>0</v>
      </c>
      <c r="AD53" s="135"/>
      <c r="AE53" s="135">
        <f>AE52-SUM(AE47:AE51,AE44)</f>
        <v>0</v>
      </c>
      <c r="AF53" s="135"/>
      <c r="AG53" s="135">
        <f>AG52-SUM(AG47:AG51,AG44)</f>
        <v>0</v>
      </c>
      <c r="AH53" s="46"/>
      <c r="AI53" s="40"/>
      <c r="AJ53" s="198"/>
    </row>
    <row r="54" spans="1:36" s="33" customFormat="1" ht="12" customHeight="1" x14ac:dyDescent="0.2">
      <c r="C54" s="47" t="s">
        <v>328</v>
      </c>
      <c r="D54" s="40"/>
      <c r="E54" s="50"/>
      <c r="F54" s="46"/>
      <c r="G54" s="50"/>
      <c r="H54" s="46"/>
      <c r="I54" s="50"/>
      <c r="J54" s="46"/>
      <c r="K54" s="50"/>
      <c r="L54" s="46"/>
      <c r="M54" s="50"/>
      <c r="N54" s="46"/>
      <c r="O54" s="50"/>
      <c r="P54" s="46"/>
      <c r="Q54" s="50"/>
      <c r="R54" s="46"/>
      <c r="S54" s="50"/>
      <c r="T54" s="46"/>
      <c r="U54" s="50"/>
      <c r="V54" s="50"/>
      <c r="W54" s="50"/>
      <c r="X54" s="50"/>
      <c r="Y54" s="50"/>
      <c r="Z54" s="50"/>
      <c r="AA54" s="50"/>
      <c r="AB54" s="46"/>
      <c r="AC54" s="50"/>
      <c r="AD54" s="46"/>
      <c r="AE54" s="50"/>
      <c r="AF54" s="46"/>
      <c r="AG54" s="50"/>
      <c r="AH54" s="46"/>
      <c r="AI54" s="40"/>
      <c r="AJ54" s="198"/>
    </row>
    <row r="55" spans="1:36" s="33" customFormat="1" ht="12" customHeight="1" x14ac:dyDescent="0.2">
      <c r="B55" s="33" t="s">
        <v>390</v>
      </c>
      <c r="C55" s="40" t="s">
        <v>581</v>
      </c>
      <c r="D55" s="40"/>
      <c r="E55" s="50">
        <v>59</v>
      </c>
      <c r="F55" s="46"/>
      <c r="G55" s="50">
        <v>0</v>
      </c>
      <c r="H55" s="46"/>
      <c r="I55" s="50">
        <v>59</v>
      </c>
      <c r="J55" s="46"/>
      <c r="K55" s="50">
        <v>59</v>
      </c>
      <c r="L55" s="46"/>
      <c r="M55" s="50">
        <v>0</v>
      </c>
      <c r="N55" s="46"/>
      <c r="O55" s="50">
        <v>0</v>
      </c>
      <c r="P55" s="46"/>
      <c r="Q55" s="50">
        <v>0</v>
      </c>
      <c r="R55" s="46"/>
      <c r="S55" s="50">
        <v>59</v>
      </c>
      <c r="T55" s="46"/>
      <c r="U55" s="50">
        <v>0</v>
      </c>
      <c r="V55" s="50"/>
      <c r="W55" s="50">
        <v>59</v>
      </c>
      <c r="X55" s="50"/>
      <c r="Y55" s="50">
        <v>0</v>
      </c>
      <c r="Z55" s="50"/>
      <c r="AA55" s="50">
        <v>0</v>
      </c>
      <c r="AB55" s="46"/>
      <c r="AC55" s="50">
        <v>0</v>
      </c>
      <c r="AD55" s="46"/>
      <c r="AE55" s="50">
        <v>0</v>
      </c>
      <c r="AF55" s="46"/>
      <c r="AG55" s="50">
        <v>3</v>
      </c>
      <c r="AH55" s="46"/>
      <c r="AI55" s="40"/>
      <c r="AJ55" s="198"/>
    </row>
    <row r="56" spans="1:36" s="33" customFormat="1" ht="12" customHeight="1" x14ac:dyDescent="0.2">
      <c r="B56" s="33" t="s">
        <v>163</v>
      </c>
      <c r="C56" s="40" t="s">
        <v>253</v>
      </c>
      <c r="D56" s="40"/>
      <c r="E56" s="50">
        <v>3365</v>
      </c>
      <c r="F56" s="46"/>
      <c r="G56" s="50">
        <v>-1327</v>
      </c>
      <c r="H56" s="46"/>
      <c r="I56" s="50">
        <v>2039</v>
      </c>
      <c r="J56" s="46"/>
      <c r="K56" s="50">
        <v>2018</v>
      </c>
      <c r="L56" s="46"/>
      <c r="M56" s="50">
        <v>20</v>
      </c>
      <c r="N56" s="46"/>
      <c r="O56" s="50">
        <v>24</v>
      </c>
      <c r="P56" s="46"/>
      <c r="Q56" s="50">
        <v>0</v>
      </c>
      <c r="R56" s="46"/>
      <c r="S56" s="50">
        <v>2014</v>
      </c>
      <c r="T56" s="46"/>
      <c r="U56" s="50">
        <v>940</v>
      </c>
      <c r="V56" s="50"/>
      <c r="W56" s="50">
        <v>1038</v>
      </c>
      <c r="X56" s="50"/>
      <c r="Y56" s="50">
        <v>36</v>
      </c>
      <c r="Z56" s="50"/>
      <c r="AA56" s="50">
        <v>0</v>
      </c>
      <c r="AB56" s="46"/>
      <c r="AC56" s="50">
        <v>89</v>
      </c>
      <c r="AD56" s="46"/>
      <c r="AE56" s="50">
        <v>185</v>
      </c>
      <c r="AF56" s="46"/>
      <c r="AG56" s="50">
        <v>284</v>
      </c>
      <c r="AH56" s="46"/>
      <c r="AI56" s="40"/>
      <c r="AJ56" s="198"/>
    </row>
    <row r="57" spans="1:36" s="33" customFormat="1" ht="12" customHeight="1" x14ac:dyDescent="0.2">
      <c r="B57" s="33" t="s">
        <v>164</v>
      </c>
      <c r="C57" s="40" t="s">
        <v>6</v>
      </c>
      <c r="D57" s="40"/>
      <c r="E57" s="50">
        <v>7728</v>
      </c>
      <c r="F57" s="46"/>
      <c r="G57" s="50">
        <v>-1555</v>
      </c>
      <c r="H57" s="46"/>
      <c r="I57" s="50">
        <v>6173</v>
      </c>
      <c r="J57" s="46"/>
      <c r="K57" s="50">
        <v>2553</v>
      </c>
      <c r="L57" s="46"/>
      <c r="M57" s="50">
        <v>3619</v>
      </c>
      <c r="N57" s="46"/>
      <c r="O57" s="50">
        <v>1469</v>
      </c>
      <c r="P57" s="46"/>
      <c r="Q57" s="50">
        <v>1197</v>
      </c>
      <c r="R57" s="46"/>
      <c r="S57" s="50">
        <v>3507</v>
      </c>
      <c r="T57" s="46"/>
      <c r="U57" s="50">
        <v>95</v>
      </c>
      <c r="V57" s="50"/>
      <c r="W57" s="50">
        <v>2131</v>
      </c>
      <c r="X57" s="50"/>
      <c r="Y57" s="50">
        <v>1282</v>
      </c>
      <c r="Z57" s="50"/>
      <c r="AA57" s="50">
        <v>0</v>
      </c>
      <c r="AB57" s="46"/>
      <c r="AC57" s="50">
        <v>215</v>
      </c>
      <c r="AD57" s="46"/>
      <c r="AE57" s="50">
        <v>890</v>
      </c>
      <c r="AF57" s="46"/>
      <c r="AG57" s="50">
        <v>963</v>
      </c>
      <c r="AH57" s="46"/>
      <c r="AI57" s="40"/>
      <c r="AJ57" s="198"/>
    </row>
    <row r="58" spans="1:36" s="33" customFormat="1" ht="12" customHeight="1" x14ac:dyDescent="0.2">
      <c r="B58" s="33" t="s">
        <v>165</v>
      </c>
      <c r="C58" s="40" t="s">
        <v>2</v>
      </c>
      <c r="D58" s="40"/>
      <c r="E58" s="50">
        <v>53</v>
      </c>
      <c r="F58" s="46"/>
      <c r="G58" s="50">
        <v>4</v>
      </c>
      <c r="H58" s="46"/>
      <c r="I58" s="50">
        <v>57</v>
      </c>
      <c r="J58" s="46"/>
      <c r="K58" s="50">
        <v>55</v>
      </c>
      <c r="L58" s="46"/>
      <c r="M58" s="50">
        <v>1</v>
      </c>
      <c r="N58" s="46"/>
      <c r="O58" s="50">
        <v>0</v>
      </c>
      <c r="P58" s="46"/>
      <c r="Q58" s="50">
        <v>0</v>
      </c>
      <c r="R58" s="46"/>
      <c r="S58" s="50">
        <v>57</v>
      </c>
      <c r="T58" s="46"/>
      <c r="U58" s="50">
        <v>1</v>
      </c>
      <c r="V58" s="50"/>
      <c r="W58" s="50">
        <v>39</v>
      </c>
      <c r="X58" s="50"/>
      <c r="Y58" s="50">
        <v>16</v>
      </c>
      <c r="Z58" s="50"/>
      <c r="AA58" s="50">
        <v>0</v>
      </c>
      <c r="AB58" s="46"/>
      <c r="AC58" s="50">
        <v>50</v>
      </c>
      <c r="AD58" s="46"/>
      <c r="AE58" s="50">
        <v>0</v>
      </c>
      <c r="AF58" s="46"/>
      <c r="AG58" s="50">
        <v>26</v>
      </c>
      <c r="AH58" s="46"/>
      <c r="AI58" s="40"/>
      <c r="AJ58" s="198"/>
    </row>
    <row r="59" spans="1:36" s="33" customFormat="1" ht="12" customHeight="1" x14ac:dyDescent="0.2">
      <c r="B59" s="33" t="s">
        <v>166</v>
      </c>
      <c r="C59" s="40" t="s">
        <v>250</v>
      </c>
      <c r="D59" s="40"/>
      <c r="E59" s="50">
        <v>5992</v>
      </c>
      <c r="F59" s="46"/>
      <c r="G59" s="50">
        <v>2363</v>
      </c>
      <c r="H59" s="46"/>
      <c r="I59" s="50">
        <v>8355</v>
      </c>
      <c r="J59" s="46"/>
      <c r="K59" s="50">
        <v>6235</v>
      </c>
      <c r="L59" s="46"/>
      <c r="M59" s="50">
        <v>2120</v>
      </c>
      <c r="N59" s="46"/>
      <c r="O59" s="50">
        <v>417</v>
      </c>
      <c r="P59" s="46"/>
      <c r="Q59" s="50">
        <v>147</v>
      </c>
      <c r="R59" s="46"/>
      <c r="S59" s="50">
        <v>7790</v>
      </c>
      <c r="T59" s="46"/>
      <c r="U59" s="50">
        <v>2129</v>
      </c>
      <c r="V59" s="50"/>
      <c r="W59" s="50">
        <v>3569</v>
      </c>
      <c r="X59" s="50"/>
      <c r="Y59" s="50">
        <v>2091</v>
      </c>
      <c r="Z59" s="50"/>
      <c r="AA59" s="50">
        <v>0</v>
      </c>
      <c r="AB59" s="46"/>
      <c r="AC59" s="50">
        <v>527</v>
      </c>
      <c r="AD59" s="46"/>
      <c r="AE59" s="50">
        <v>1708</v>
      </c>
      <c r="AF59" s="46"/>
      <c r="AG59" s="50">
        <v>4362</v>
      </c>
      <c r="AH59" s="46"/>
      <c r="AI59" s="40"/>
      <c r="AJ59" s="198"/>
    </row>
    <row r="60" spans="1:36" s="33" customFormat="1" ht="12" customHeight="1" x14ac:dyDescent="0.2">
      <c r="B60" s="33" t="s">
        <v>167</v>
      </c>
      <c r="C60" s="40" t="s">
        <v>243</v>
      </c>
      <c r="D60" s="40"/>
      <c r="E60" s="50">
        <v>58959</v>
      </c>
      <c r="F60" s="46"/>
      <c r="G60" s="50">
        <v>10297</v>
      </c>
      <c r="H60" s="46"/>
      <c r="I60" s="50">
        <v>69256</v>
      </c>
      <c r="J60" s="46"/>
      <c r="K60" s="50">
        <v>69179</v>
      </c>
      <c r="L60" s="46"/>
      <c r="M60" s="50">
        <v>77</v>
      </c>
      <c r="N60" s="46"/>
      <c r="O60" s="50">
        <v>227</v>
      </c>
      <c r="P60" s="46"/>
      <c r="Q60" s="50">
        <v>101</v>
      </c>
      <c r="R60" s="46"/>
      <c r="S60" s="50">
        <v>68928</v>
      </c>
      <c r="T60" s="46"/>
      <c r="U60" s="50">
        <v>50518</v>
      </c>
      <c r="V60" s="50"/>
      <c r="W60" s="50">
        <v>17255</v>
      </c>
      <c r="X60" s="50"/>
      <c r="Y60" s="50">
        <v>1155</v>
      </c>
      <c r="Z60" s="50"/>
      <c r="AA60" s="50">
        <v>0</v>
      </c>
      <c r="AB60" s="46"/>
      <c r="AC60" s="50">
        <v>6343</v>
      </c>
      <c r="AD60" s="46"/>
      <c r="AE60" s="50">
        <v>2634</v>
      </c>
      <c r="AF60" s="46"/>
      <c r="AG60" s="50">
        <v>5996</v>
      </c>
      <c r="AH60" s="46"/>
      <c r="AI60" s="40"/>
      <c r="AJ60" s="198"/>
    </row>
    <row r="61" spans="1:36" s="33" customFormat="1" ht="12" customHeight="1" x14ac:dyDescent="0.2">
      <c r="B61" s="33" t="s">
        <v>383</v>
      </c>
      <c r="C61" s="40" t="s">
        <v>384</v>
      </c>
      <c r="D61" s="40"/>
      <c r="E61" s="50">
        <v>84</v>
      </c>
      <c r="F61" s="46"/>
      <c r="G61" s="50">
        <v>-55</v>
      </c>
      <c r="H61" s="46"/>
      <c r="I61" s="50">
        <v>28</v>
      </c>
      <c r="J61" s="46"/>
      <c r="K61" s="50">
        <v>28</v>
      </c>
      <c r="L61" s="46"/>
      <c r="M61" s="50">
        <v>0</v>
      </c>
      <c r="N61" s="46"/>
      <c r="O61" s="50">
        <v>0</v>
      </c>
      <c r="P61" s="46"/>
      <c r="Q61" s="50">
        <v>0</v>
      </c>
      <c r="R61" s="46"/>
      <c r="S61" s="50">
        <v>28</v>
      </c>
      <c r="T61" s="46"/>
      <c r="U61" s="50">
        <v>43</v>
      </c>
      <c r="V61" s="50"/>
      <c r="W61" s="50">
        <v>-15</v>
      </c>
      <c r="X61" s="50"/>
      <c r="Y61" s="50">
        <v>0</v>
      </c>
      <c r="Z61" s="50"/>
      <c r="AA61" s="50">
        <v>0</v>
      </c>
      <c r="AB61" s="46"/>
      <c r="AC61" s="50">
        <v>45</v>
      </c>
      <c r="AD61" s="46"/>
      <c r="AE61" s="50">
        <v>200</v>
      </c>
      <c r="AF61" s="46"/>
      <c r="AG61" s="50">
        <v>335</v>
      </c>
      <c r="AH61" s="46"/>
      <c r="AI61" s="40"/>
      <c r="AJ61" s="198"/>
    </row>
    <row r="62" spans="1:36" s="33" customFormat="1" ht="12" customHeight="1" x14ac:dyDescent="0.2">
      <c r="B62" s="33" t="s">
        <v>168</v>
      </c>
      <c r="C62" s="40" t="s">
        <v>265</v>
      </c>
      <c r="D62" s="40"/>
      <c r="E62" s="50">
        <v>1250</v>
      </c>
      <c r="F62" s="46"/>
      <c r="G62" s="50">
        <v>-61</v>
      </c>
      <c r="H62" s="46"/>
      <c r="I62" s="50">
        <v>1189</v>
      </c>
      <c r="J62" s="46"/>
      <c r="K62" s="50">
        <v>604</v>
      </c>
      <c r="L62" s="46"/>
      <c r="M62" s="50">
        <v>585</v>
      </c>
      <c r="N62" s="46"/>
      <c r="O62" s="50">
        <v>18</v>
      </c>
      <c r="P62" s="46"/>
      <c r="Q62" s="50">
        <v>332</v>
      </c>
      <c r="R62" s="46"/>
      <c r="S62" s="50">
        <v>839</v>
      </c>
      <c r="T62" s="46"/>
      <c r="U62" s="50">
        <v>14</v>
      </c>
      <c r="V62" s="50"/>
      <c r="W62" s="50">
        <v>459</v>
      </c>
      <c r="X62" s="50"/>
      <c r="Y62" s="50">
        <v>366</v>
      </c>
      <c r="Z62" s="50"/>
      <c r="AA62" s="50">
        <v>0</v>
      </c>
      <c r="AB62" s="46"/>
      <c r="AC62" s="50">
        <v>24</v>
      </c>
      <c r="AD62" s="46"/>
      <c r="AE62" s="50">
        <v>19</v>
      </c>
      <c r="AF62" s="46"/>
      <c r="AG62" s="50">
        <v>285</v>
      </c>
      <c r="AH62" s="46"/>
      <c r="AI62" s="40"/>
      <c r="AJ62" s="198"/>
    </row>
    <row r="63" spans="1:36" s="33" customFormat="1" ht="12" customHeight="1" x14ac:dyDescent="0.2">
      <c r="B63" s="33" t="s">
        <v>169</v>
      </c>
      <c r="C63" s="40" t="s">
        <v>259</v>
      </c>
      <c r="D63" s="40"/>
      <c r="E63" s="50">
        <v>8506</v>
      </c>
      <c r="F63" s="46"/>
      <c r="G63" s="50">
        <v>567</v>
      </c>
      <c r="H63" s="46"/>
      <c r="I63" s="50">
        <v>9073</v>
      </c>
      <c r="J63" s="46"/>
      <c r="K63" s="50">
        <v>5701</v>
      </c>
      <c r="L63" s="46"/>
      <c r="M63" s="50">
        <v>3372</v>
      </c>
      <c r="N63" s="46"/>
      <c r="O63" s="50">
        <v>162</v>
      </c>
      <c r="P63" s="46"/>
      <c r="Q63" s="50">
        <v>46</v>
      </c>
      <c r="R63" s="46"/>
      <c r="S63" s="50">
        <v>8865</v>
      </c>
      <c r="T63" s="46"/>
      <c r="U63" s="50">
        <v>2079</v>
      </c>
      <c r="V63" s="50"/>
      <c r="W63" s="50">
        <v>4446</v>
      </c>
      <c r="X63" s="50"/>
      <c r="Y63" s="50">
        <v>2340</v>
      </c>
      <c r="Z63" s="50"/>
      <c r="AA63" s="50">
        <v>0</v>
      </c>
      <c r="AB63" s="46"/>
      <c r="AC63" s="50">
        <v>235</v>
      </c>
      <c r="AD63" s="46"/>
      <c r="AE63" s="50">
        <v>446</v>
      </c>
      <c r="AF63" s="46"/>
      <c r="AG63" s="50">
        <v>4504</v>
      </c>
      <c r="AH63" s="46"/>
      <c r="AI63" s="40"/>
      <c r="AJ63" s="198"/>
    </row>
    <row r="64" spans="1:36" s="33" customFormat="1" ht="12" customHeight="1" x14ac:dyDescent="0.2">
      <c r="B64" s="33" t="s">
        <v>170</v>
      </c>
      <c r="C64" s="40" t="s">
        <v>247</v>
      </c>
      <c r="D64" s="40"/>
      <c r="E64" s="50">
        <v>431569</v>
      </c>
      <c r="F64" s="46"/>
      <c r="G64" s="50">
        <v>-23530</v>
      </c>
      <c r="H64" s="46"/>
      <c r="I64" s="50">
        <v>408038</v>
      </c>
      <c r="J64" s="46"/>
      <c r="K64" s="50">
        <v>25703</v>
      </c>
      <c r="L64" s="46"/>
      <c r="M64" s="50">
        <v>382336</v>
      </c>
      <c r="N64" s="46"/>
      <c r="O64" s="50">
        <v>9719</v>
      </c>
      <c r="P64" s="46"/>
      <c r="Q64" s="50">
        <v>108784</v>
      </c>
      <c r="R64" s="46"/>
      <c r="S64" s="50">
        <v>289536</v>
      </c>
      <c r="T64" s="46"/>
      <c r="U64" s="50">
        <v>20222</v>
      </c>
      <c r="V64" s="50"/>
      <c r="W64" s="50">
        <v>145191</v>
      </c>
      <c r="X64" s="50"/>
      <c r="Y64" s="50">
        <v>124123</v>
      </c>
      <c r="Z64" s="50"/>
      <c r="AA64" s="50">
        <v>0</v>
      </c>
      <c r="AB64" s="46"/>
      <c r="AC64" s="50">
        <v>2853</v>
      </c>
      <c r="AD64" s="46"/>
      <c r="AE64" s="50">
        <v>8576</v>
      </c>
      <c r="AF64" s="46"/>
      <c r="AG64" s="50">
        <v>19572</v>
      </c>
      <c r="AH64" s="46"/>
      <c r="AI64" s="40"/>
      <c r="AJ64" s="198"/>
    </row>
    <row r="65" spans="2:36" s="33" customFormat="1" ht="12" customHeight="1" x14ac:dyDescent="0.2">
      <c r="B65" s="33" t="s">
        <v>171</v>
      </c>
      <c r="C65" s="40" t="s">
        <v>319</v>
      </c>
      <c r="D65" s="40"/>
      <c r="E65" s="50">
        <v>5851</v>
      </c>
      <c r="F65" s="46"/>
      <c r="G65" s="50">
        <v>550</v>
      </c>
      <c r="H65" s="46"/>
      <c r="I65" s="50">
        <v>6401</v>
      </c>
      <c r="J65" s="46"/>
      <c r="K65" s="50">
        <v>4249</v>
      </c>
      <c r="L65" s="46"/>
      <c r="M65" s="50">
        <v>2152</v>
      </c>
      <c r="N65" s="46"/>
      <c r="O65" s="50">
        <v>65</v>
      </c>
      <c r="P65" s="46"/>
      <c r="Q65" s="50">
        <v>439</v>
      </c>
      <c r="R65" s="46"/>
      <c r="S65" s="50">
        <v>5897</v>
      </c>
      <c r="T65" s="46"/>
      <c r="U65" s="50">
        <v>235</v>
      </c>
      <c r="V65" s="50"/>
      <c r="W65" s="50">
        <v>3521</v>
      </c>
      <c r="X65" s="50"/>
      <c r="Y65" s="50">
        <v>2141</v>
      </c>
      <c r="Z65" s="50"/>
      <c r="AA65" s="50">
        <v>0</v>
      </c>
      <c r="AB65" s="46"/>
      <c r="AC65" s="50">
        <v>904</v>
      </c>
      <c r="AD65" s="46"/>
      <c r="AE65" s="50">
        <v>955</v>
      </c>
      <c r="AF65" s="46"/>
      <c r="AG65" s="50">
        <v>1085</v>
      </c>
      <c r="AH65" s="46"/>
      <c r="AI65" s="40"/>
      <c r="AJ65" s="198"/>
    </row>
    <row r="66" spans="2:36" s="33" customFormat="1" ht="12" customHeight="1" x14ac:dyDescent="0.2">
      <c r="B66" s="33" t="s">
        <v>172</v>
      </c>
      <c r="C66" s="40" t="s">
        <v>262</v>
      </c>
      <c r="D66" s="40"/>
      <c r="E66" s="50">
        <v>26363</v>
      </c>
      <c r="F66" s="46"/>
      <c r="G66" s="50">
        <v>1370</v>
      </c>
      <c r="H66" s="46"/>
      <c r="I66" s="50">
        <v>27733</v>
      </c>
      <c r="J66" s="46"/>
      <c r="K66" s="50">
        <v>23656</v>
      </c>
      <c r="L66" s="46"/>
      <c r="M66" s="50">
        <v>4077</v>
      </c>
      <c r="N66" s="46"/>
      <c r="O66" s="50">
        <v>168</v>
      </c>
      <c r="P66" s="46"/>
      <c r="Q66" s="50">
        <v>93</v>
      </c>
      <c r="R66" s="46"/>
      <c r="S66" s="50">
        <v>27473</v>
      </c>
      <c r="T66" s="46"/>
      <c r="U66" s="50">
        <v>13676</v>
      </c>
      <c r="V66" s="50"/>
      <c r="W66" s="50">
        <v>9495</v>
      </c>
      <c r="X66" s="50"/>
      <c r="Y66" s="50">
        <v>4302</v>
      </c>
      <c r="Z66" s="50"/>
      <c r="AA66" s="50">
        <v>0</v>
      </c>
      <c r="AB66" s="46"/>
      <c r="AC66" s="50">
        <v>971</v>
      </c>
      <c r="AD66" s="46"/>
      <c r="AE66" s="50">
        <v>353</v>
      </c>
      <c r="AF66" s="46"/>
      <c r="AG66" s="50">
        <v>4365</v>
      </c>
      <c r="AH66" s="46"/>
      <c r="AI66" s="40"/>
      <c r="AJ66" s="198"/>
    </row>
    <row r="67" spans="2:36" s="33" customFormat="1" ht="12" customHeight="1" x14ac:dyDescent="0.2">
      <c r="B67" s="33" t="s">
        <v>173</v>
      </c>
      <c r="C67" s="40" t="s">
        <v>230</v>
      </c>
      <c r="D67" s="40"/>
      <c r="E67" s="50">
        <v>1136</v>
      </c>
      <c r="F67" s="46"/>
      <c r="G67" s="50">
        <v>-162</v>
      </c>
      <c r="H67" s="46"/>
      <c r="I67" s="50">
        <v>974</v>
      </c>
      <c r="J67" s="46"/>
      <c r="K67" s="50">
        <v>966</v>
      </c>
      <c r="L67" s="46"/>
      <c r="M67" s="50">
        <v>8</v>
      </c>
      <c r="N67" s="46"/>
      <c r="O67" s="50">
        <v>478</v>
      </c>
      <c r="P67" s="46"/>
      <c r="Q67" s="50">
        <v>9</v>
      </c>
      <c r="R67" s="46"/>
      <c r="S67" s="50">
        <v>486</v>
      </c>
      <c r="T67" s="46"/>
      <c r="U67" s="50">
        <v>1</v>
      </c>
      <c r="V67" s="50"/>
      <c r="W67" s="50">
        <v>292</v>
      </c>
      <c r="X67" s="50"/>
      <c r="Y67" s="50">
        <v>193</v>
      </c>
      <c r="Z67" s="50"/>
      <c r="AA67" s="50">
        <v>0</v>
      </c>
      <c r="AB67" s="46"/>
      <c r="AC67" s="50">
        <v>3</v>
      </c>
      <c r="AD67" s="46"/>
      <c r="AE67" s="50">
        <v>555</v>
      </c>
      <c r="AF67" s="46"/>
      <c r="AG67" s="50">
        <v>15</v>
      </c>
      <c r="AH67" s="46"/>
      <c r="AI67" s="40"/>
      <c r="AJ67" s="198"/>
    </row>
    <row r="68" spans="2:36" s="33" customFormat="1" ht="12" customHeight="1" x14ac:dyDescent="0.2">
      <c r="B68" s="33" t="s">
        <v>174</v>
      </c>
      <c r="C68" s="40" t="s">
        <v>239</v>
      </c>
      <c r="D68" s="40"/>
      <c r="E68" s="50">
        <v>5975</v>
      </c>
      <c r="F68" s="46"/>
      <c r="G68" s="50">
        <v>-1856</v>
      </c>
      <c r="H68" s="46"/>
      <c r="I68" s="50">
        <v>4119</v>
      </c>
      <c r="J68" s="46"/>
      <c r="K68" s="50">
        <v>742</v>
      </c>
      <c r="L68" s="46"/>
      <c r="M68" s="50">
        <v>3378</v>
      </c>
      <c r="N68" s="46"/>
      <c r="O68" s="50">
        <v>359</v>
      </c>
      <c r="P68" s="46"/>
      <c r="Q68" s="50">
        <v>349</v>
      </c>
      <c r="R68" s="46"/>
      <c r="S68" s="50">
        <v>3411</v>
      </c>
      <c r="T68" s="46"/>
      <c r="U68" s="50">
        <v>0</v>
      </c>
      <c r="V68" s="50"/>
      <c r="W68" s="50">
        <v>2075</v>
      </c>
      <c r="X68" s="50"/>
      <c r="Y68" s="50">
        <v>1336</v>
      </c>
      <c r="Z68" s="50"/>
      <c r="AA68" s="50">
        <v>0</v>
      </c>
      <c r="AB68" s="46"/>
      <c r="AC68" s="50">
        <v>9</v>
      </c>
      <c r="AD68" s="46"/>
      <c r="AE68" s="50">
        <v>343</v>
      </c>
      <c r="AF68" s="46"/>
      <c r="AG68" s="50">
        <v>273</v>
      </c>
      <c r="AH68" s="46"/>
      <c r="AI68" s="40"/>
      <c r="AJ68" s="198"/>
    </row>
    <row r="69" spans="2:36" s="33" customFormat="1" ht="12" customHeight="1" x14ac:dyDescent="0.2">
      <c r="B69" s="33" t="s">
        <v>175</v>
      </c>
      <c r="C69" s="40" t="s">
        <v>241</v>
      </c>
      <c r="D69" s="40"/>
      <c r="E69" s="50">
        <v>3319</v>
      </c>
      <c r="F69" s="46"/>
      <c r="G69" s="50">
        <v>-286</v>
      </c>
      <c r="H69" s="46"/>
      <c r="I69" s="50">
        <v>3033</v>
      </c>
      <c r="J69" s="46"/>
      <c r="K69" s="50">
        <v>1618</v>
      </c>
      <c r="L69" s="46"/>
      <c r="M69" s="50">
        <v>1414</v>
      </c>
      <c r="N69" s="46"/>
      <c r="O69" s="50">
        <v>31</v>
      </c>
      <c r="P69" s="46"/>
      <c r="Q69" s="50">
        <v>403</v>
      </c>
      <c r="R69" s="46"/>
      <c r="S69" s="50">
        <v>2599</v>
      </c>
      <c r="T69" s="46"/>
      <c r="U69" s="50">
        <v>536</v>
      </c>
      <c r="V69" s="50"/>
      <c r="W69" s="50">
        <v>1867</v>
      </c>
      <c r="X69" s="50"/>
      <c r="Y69" s="50">
        <v>196</v>
      </c>
      <c r="Z69" s="50"/>
      <c r="AA69" s="50">
        <v>0</v>
      </c>
      <c r="AB69" s="46"/>
      <c r="AC69" s="50">
        <v>92</v>
      </c>
      <c r="AD69" s="46"/>
      <c r="AE69" s="50">
        <v>76</v>
      </c>
      <c r="AF69" s="46"/>
      <c r="AG69" s="50">
        <v>831</v>
      </c>
      <c r="AH69" s="46"/>
      <c r="AI69" s="40"/>
      <c r="AJ69" s="198"/>
    </row>
    <row r="70" spans="2:36" s="33" customFormat="1" ht="12" customHeight="1" x14ac:dyDescent="0.2">
      <c r="B70" s="33" t="s">
        <v>176</v>
      </c>
      <c r="C70" s="40" t="s">
        <v>28</v>
      </c>
      <c r="D70" s="40"/>
      <c r="E70" s="50">
        <v>1460</v>
      </c>
      <c r="F70" s="46"/>
      <c r="G70" s="50">
        <v>-22</v>
      </c>
      <c r="H70" s="46"/>
      <c r="I70" s="50">
        <v>1439</v>
      </c>
      <c r="J70" s="46"/>
      <c r="K70" s="50">
        <v>1432</v>
      </c>
      <c r="L70" s="46"/>
      <c r="M70" s="50">
        <v>7</v>
      </c>
      <c r="N70" s="46"/>
      <c r="O70" s="50">
        <v>349</v>
      </c>
      <c r="P70" s="46"/>
      <c r="Q70" s="50">
        <v>174</v>
      </c>
      <c r="R70" s="46"/>
      <c r="S70" s="50">
        <v>916</v>
      </c>
      <c r="T70" s="46"/>
      <c r="U70" s="50">
        <v>58</v>
      </c>
      <c r="V70" s="50"/>
      <c r="W70" s="50">
        <v>792</v>
      </c>
      <c r="X70" s="50"/>
      <c r="Y70" s="50">
        <v>66</v>
      </c>
      <c r="Z70" s="50"/>
      <c r="AA70" s="50">
        <v>0</v>
      </c>
      <c r="AB70" s="46"/>
      <c r="AC70" s="50">
        <v>12</v>
      </c>
      <c r="AD70" s="46"/>
      <c r="AE70" s="50">
        <v>1331</v>
      </c>
      <c r="AF70" s="46"/>
      <c r="AG70" s="50">
        <v>166</v>
      </c>
      <c r="AH70" s="46"/>
      <c r="AI70" s="40"/>
      <c r="AJ70" s="198"/>
    </row>
    <row r="71" spans="2:36" s="33" customFormat="1" ht="12" customHeight="1" x14ac:dyDescent="0.2">
      <c r="B71" s="33" t="s">
        <v>461</v>
      </c>
      <c r="C71" s="40" t="s">
        <v>598</v>
      </c>
      <c r="D71" s="40"/>
      <c r="E71" s="50">
        <v>42</v>
      </c>
      <c r="F71" s="46"/>
      <c r="G71" s="50">
        <v>50</v>
      </c>
      <c r="H71" s="46"/>
      <c r="I71" s="50">
        <v>92</v>
      </c>
      <c r="J71" s="46"/>
      <c r="K71" s="50">
        <v>92</v>
      </c>
      <c r="L71" s="46"/>
      <c r="M71" s="50">
        <v>0</v>
      </c>
      <c r="N71" s="46"/>
      <c r="O71" s="50">
        <v>0</v>
      </c>
      <c r="P71" s="46"/>
      <c r="Q71" s="50">
        <v>0</v>
      </c>
      <c r="R71" s="46"/>
      <c r="S71" s="50">
        <v>92</v>
      </c>
      <c r="T71" s="46"/>
      <c r="U71" s="50">
        <v>38</v>
      </c>
      <c r="V71" s="50"/>
      <c r="W71" s="50">
        <v>54</v>
      </c>
      <c r="X71" s="50"/>
      <c r="Y71" s="50">
        <v>0</v>
      </c>
      <c r="Z71" s="50"/>
      <c r="AA71" s="50">
        <v>0</v>
      </c>
      <c r="AB71" s="46"/>
      <c r="AC71" s="50">
        <v>4</v>
      </c>
      <c r="AD71" s="46"/>
      <c r="AE71" s="50">
        <v>0</v>
      </c>
      <c r="AF71" s="46"/>
      <c r="AG71" s="50">
        <v>0</v>
      </c>
      <c r="AH71" s="46"/>
      <c r="AI71" s="40"/>
      <c r="AJ71" s="198"/>
    </row>
    <row r="72" spans="2:36" s="33" customFormat="1" ht="12" customHeight="1" x14ac:dyDescent="0.2">
      <c r="B72" s="33" t="s">
        <v>177</v>
      </c>
      <c r="C72" s="40" t="s">
        <v>245</v>
      </c>
      <c r="D72" s="40"/>
      <c r="E72" s="50">
        <v>109761</v>
      </c>
      <c r="F72" s="46"/>
      <c r="G72" s="50">
        <v>-1664</v>
      </c>
      <c r="H72" s="46"/>
      <c r="I72" s="50">
        <v>108096</v>
      </c>
      <c r="J72" s="46"/>
      <c r="K72" s="50">
        <v>23679</v>
      </c>
      <c r="L72" s="46"/>
      <c r="M72" s="50">
        <v>84417</v>
      </c>
      <c r="N72" s="46"/>
      <c r="O72" s="50">
        <v>7179</v>
      </c>
      <c r="P72" s="46"/>
      <c r="Q72" s="50">
        <v>32544</v>
      </c>
      <c r="R72" s="46"/>
      <c r="S72" s="50">
        <v>68373</v>
      </c>
      <c r="T72" s="46"/>
      <c r="U72" s="50">
        <v>4361</v>
      </c>
      <c r="V72" s="50"/>
      <c r="W72" s="50">
        <v>33853</v>
      </c>
      <c r="X72" s="50"/>
      <c r="Y72" s="50">
        <v>30158</v>
      </c>
      <c r="Z72" s="50"/>
      <c r="AA72" s="50">
        <v>0</v>
      </c>
      <c r="AB72" s="46"/>
      <c r="AC72" s="50">
        <v>3772</v>
      </c>
      <c r="AD72" s="46"/>
      <c r="AE72" s="50">
        <v>3803</v>
      </c>
      <c r="AF72" s="46"/>
      <c r="AG72" s="50">
        <v>9652</v>
      </c>
      <c r="AH72" s="46"/>
      <c r="AI72" s="40"/>
      <c r="AJ72" s="198"/>
    </row>
    <row r="73" spans="2:36" s="33" customFormat="1" ht="12" customHeight="1" x14ac:dyDescent="0.2">
      <c r="B73" s="33" t="s">
        <v>1421</v>
      </c>
      <c r="C73" s="40" t="s">
        <v>601</v>
      </c>
      <c r="D73" s="40"/>
      <c r="E73" s="50">
        <v>1</v>
      </c>
      <c r="F73" s="46"/>
      <c r="G73" s="50">
        <v>0</v>
      </c>
      <c r="H73" s="46"/>
      <c r="I73" s="50">
        <v>1</v>
      </c>
      <c r="J73" s="46"/>
      <c r="K73" s="50">
        <v>1</v>
      </c>
      <c r="L73" s="46"/>
      <c r="M73" s="50">
        <v>0</v>
      </c>
      <c r="N73" s="46"/>
      <c r="O73" s="50">
        <v>0</v>
      </c>
      <c r="P73" s="46"/>
      <c r="Q73" s="50">
        <v>0</v>
      </c>
      <c r="R73" s="46"/>
      <c r="S73" s="50">
        <v>1</v>
      </c>
      <c r="T73" s="46"/>
      <c r="U73" s="50">
        <v>0</v>
      </c>
      <c r="V73" s="50"/>
      <c r="W73" s="50">
        <v>0</v>
      </c>
      <c r="X73" s="50"/>
      <c r="Y73" s="50">
        <v>1</v>
      </c>
      <c r="Z73" s="50"/>
      <c r="AA73" s="50">
        <v>0</v>
      </c>
      <c r="AB73" s="46"/>
      <c r="AC73" s="50">
        <v>0</v>
      </c>
      <c r="AD73" s="46"/>
      <c r="AE73" s="50">
        <v>0</v>
      </c>
      <c r="AF73" s="46"/>
      <c r="AG73" s="50">
        <v>0</v>
      </c>
      <c r="AH73" s="46"/>
      <c r="AI73" s="40"/>
      <c r="AJ73" s="198"/>
    </row>
    <row r="74" spans="2:36" s="33" customFormat="1" ht="12" customHeight="1" x14ac:dyDescent="0.2">
      <c r="B74" s="33" t="s">
        <v>458</v>
      </c>
      <c r="C74" s="40" t="s">
        <v>603</v>
      </c>
      <c r="D74" s="40"/>
      <c r="E74" s="50">
        <v>4</v>
      </c>
      <c r="F74" s="46"/>
      <c r="G74" s="50">
        <v>0</v>
      </c>
      <c r="H74" s="46"/>
      <c r="I74" s="50">
        <v>4</v>
      </c>
      <c r="J74" s="46"/>
      <c r="K74" s="50">
        <v>4</v>
      </c>
      <c r="L74" s="46"/>
      <c r="M74" s="50">
        <v>0</v>
      </c>
      <c r="N74" s="46"/>
      <c r="O74" s="50">
        <v>0</v>
      </c>
      <c r="P74" s="46"/>
      <c r="Q74" s="50">
        <v>0</v>
      </c>
      <c r="R74" s="46"/>
      <c r="S74" s="50">
        <v>4</v>
      </c>
      <c r="T74" s="46"/>
      <c r="U74" s="50">
        <v>0</v>
      </c>
      <c r="V74" s="50"/>
      <c r="W74" s="50">
        <v>0</v>
      </c>
      <c r="X74" s="50"/>
      <c r="Y74" s="50">
        <v>4</v>
      </c>
      <c r="Z74" s="50"/>
      <c r="AA74" s="50">
        <v>0</v>
      </c>
      <c r="AB74" s="46"/>
      <c r="AC74" s="50">
        <v>0</v>
      </c>
      <c r="AD74" s="46"/>
      <c r="AE74" s="50">
        <v>0</v>
      </c>
      <c r="AF74" s="46"/>
      <c r="AG74" s="50">
        <v>0</v>
      </c>
      <c r="AH74" s="46"/>
      <c r="AI74" s="40"/>
      <c r="AJ74" s="198"/>
    </row>
    <row r="75" spans="2:36" s="33" customFormat="1" ht="12" customHeight="1" x14ac:dyDescent="0.2">
      <c r="B75" s="33" t="s">
        <v>178</v>
      </c>
      <c r="C75" s="40" t="s">
        <v>318</v>
      </c>
      <c r="D75" s="40"/>
      <c r="E75" s="50">
        <v>13787</v>
      </c>
      <c r="F75" s="46"/>
      <c r="G75" s="50">
        <v>1490</v>
      </c>
      <c r="H75" s="46"/>
      <c r="I75" s="50">
        <v>15277</v>
      </c>
      <c r="J75" s="46"/>
      <c r="K75" s="50">
        <v>15254</v>
      </c>
      <c r="L75" s="46"/>
      <c r="M75" s="50">
        <v>23</v>
      </c>
      <c r="N75" s="46"/>
      <c r="O75" s="50">
        <v>97</v>
      </c>
      <c r="P75" s="46"/>
      <c r="Q75" s="50">
        <v>1</v>
      </c>
      <c r="R75" s="46"/>
      <c r="S75" s="50">
        <v>15178</v>
      </c>
      <c r="T75" s="46"/>
      <c r="U75" s="50">
        <v>5538</v>
      </c>
      <c r="V75" s="50"/>
      <c r="W75" s="50">
        <v>8269</v>
      </c>
      <c r="X75" s="50"/>
      <c r="Y75" s="50">
        <v>1371</v>
      </c>
      <c r="Z75" s="50"/>
      <c r="AA75" s="50">
        <v>0</v>
      </c>
      <c r="AB75" s="46"/>
      <c r="AC75" s="50">
        <v>547</v>
      </c>
      <c r="AD75" s="46"/>
      <c r="AE75" s="50">
        <v>315</v>
      </c>
      <c r="AF75" s="46"/>
      <c r="AG75" s="50">
        <v>632</v>
      </c>
      <c r="AH75" s="46"/>
      <c r="AI75" s="40"/>
      <c r="AJ75" s="198"/>
    </row>
    <row r="76" spans="2:36" s="33" customFormat="1" ht="12" customHeight="1" x14ac:dyDescent="0.2">
      <c r="B76" s="33" t="s">
        <v>367</v>
      </c>
      <c r="C76" s="40" t="s">
        <v>116</v>
      </c>
      <c r="D76" s="40"/>
      <c r="E76" s="50">
        <v>0</v>
      </c>
      <c r="F76" s="46"/>
      <c r="G76" s="50">
        <v>0</v>
      </c>
      <c r="H76" s="46"/>
      <c r="I76" s="50">
        <v>0</v>
      </c>
      <c r="J76" s="46"/>
      <c r="K76" s="50">
        <v>0</v>
      </c>
      <c r="L76" s="46"/>
      <c r="M76" s="50">
        <v>0</v>
      </c>
      <c r="N76" s="46"/>
      <c r="O76" s="50">
        <v>0</v>
      </c>
      <c r="P76" s="46"/>
      <c r="Q76" s="50">
        <v>0</v>
      </c>
      <c r="R76" s="46"/>
      <c r="S76" s="50">
        <v>0</v>
      </c>
      <c r="T76" s="46"/>
      <c r="U76" s="50">
        <v>0</v>
      </c>
      <c r="V76" s="50"/>
      <c r="W76" s="50">
        <v>0</v>
      </c>
      <c r="X76" s="50"/>
      <c r="Y76" s="50">
        <v>0</v>
      </c>
      <c r="Z76" s="50"/>
      <c r="AA76" s="50">
        <v>0</v>
      </c>
      <c r="AB76" s="46"/>
      <c r="AC76" s="50">
        <v>0</v>
      </c>
      <c r="AD76" s="46"/>
      <c r="AE76" s="50">
        <v>0</v>
      </c>
      <c r="AF76" s="46"/>
      <c r="AG76" s="50">
        <v>0</v>
      </c>
      <c r="AH76" s="46"/>
      <c r="AI76" s="40"/>
      <c r="AJ76" s="198"/>
    </row>
    <row r="77" spans="2:36" s="33" customFormat="1" ht="12" customHeight="1" x14ac:dyDescent="0.2">
      <c r="B77" s="40" t="s">
        <v>179</v>
      </c>
      <c r="C77" s="40" t="s">
        <v>516</v>
      </c>
      <c r="D77" s="40"/>
      <c r="E77" s="50">
        <v>685265</v>
      </c>
      <c r="F77" s="46"/>
      <c r="G77" s="50">
        <v>-13827</v>
      </c>
      <c r="H77" s="46"/>
      <c r="I77" s="50">
        <v>671438</v>
      </c>
      <c r="J77" s="46"/>
      <c r="K77" s="50">
        <v>183831</v>
      </c>
      <c r="L77" s="46"/>
      <c r="M77" s="50">
        <v>487607</v>
      </c>
      <c r="N77" s="46"/>
      <c r="O77" s="50">
        <v>20762</v>
      </c>
      <c r="P77" s="46"/>
      <c r="Q77" s="50">
        <v>144620</v>
      </c>
      <c r="R77" s="46"/>
      <c r="S77" s="50">
        <v>506055</v>
      </c>
      <c r="T77" s="46"/>
      <c r="U77" s="50">
        <v>100485</v>
      </c>
      <c r="V77" s="50"/>
      <c r="W77" s="50">
        <v>234390</v>
      </c>
      <c r="X77" s="50"/>
      <c r="Y77" s="50">
        <v>171180</v>
      </c>
      <c r="Z77" s="50"/>
      <c r="AA77" s="50">
        <v>0</v>
      </c>
      <c r="AB77" s="46"/>
      <c r="AC77" s="50">
        <v>16696</v>
      </c>
      <c r="AD77" s="46"/>
      <c r="AE77" s="50">
        <v>22389</v>
      </c>
      <c r="AF77" s="46"/>
      <c r="AG77" s="50">
        <v>53348</v>
      </c>
      <c r="AH77" s="46"/>
      <c r="AI77" s="40"/>
      <c r="AJ77" s="198"/>
    </row>
    <row r="78" spans="2:36" s="33" customFormat="1" ht="12" customHeight="1" x14ac:dyDescent="0.2">
      <c r="C78" s="40"/>
      <c r="D78" s="40"/>
      <c r="E78" s="135">
        <f>E77-SUM(E55:E76)</f>
        <v>1</v>
      </c>
      <c r="F78" s="135"/>
      <c r="G78" s="135">
        <f>G77-SUM(G55:G76)</f>
        <v>0</v>
      </c>
      <c r="H78" s="135"/>
      <c r="I78" s="135">
        <f>I77-SUM(I55:I76)</f>
        <v>2</v>
      </c>
      <c r="J78" s="135"/>
      <c r="K78" s="135">
        <f>K77-SUM(K55:K76)</f>
        <v>3</v>
      </c>
      <c r="L78" s="135"/>
      <c r="M78" s="135">
        <f>M77-SUM(M55:M76)</f>
        <v>1</v>
      </c>
      <c r="N78" s="135"/>
      <c r="O78" s="135">
        <f>O77-SUM(O55:O76)</f>
        <v>0</v>
      </c>
      <c r="P78" s="135"/>
      <c r="Q78" s="135">
        <f>Q77-SUM(Q55:Q76)</f>
        <v>1</v>
      </c>
      <c r="R78" s="135"/>
      <c r="S78" s="135">
        <f>S77-SUM(S55:S76)</f>
        <v>2</v>
      </c>
      <c r="T78" s="135"/>
      <c r="U78" s="135">
        <f>U77-SUM(U55:U76)</f>
        <v>1</v>
      </c>
      <c r="V78" s="135"/>
      <c r="W78" s="135">
        <f>W77-SUM(W55:W76)</f>
        <v>0</v>
      </c>
      <c r="X78" s="135"/>
      <c r="Y78" s="135">
        <f>Y77-SUM(Y55:Y76)</f>
        <v>3</v>
      </c>
      <c r="Z78" s="135"/>
      <c r="AA78" s="135">
        <f>AA77-SUM(AA55:AA76)</f>
        <v>0</v>
      </c>
      <c r="AB78" s="135"/>
      <c r="AC78" s="135">
        <f>AC77-SUM(AC55:AC76)</f>
        <v>1</v>
      </c>
      <c r="AD78" s="135"/>
      <c r="AE78" s="135">
        <f>AE77-SUM(AE55:AE76)</f>
        <v>0</v>
      </c>
      <c r="AF78" s="135"/>
      <c r="AG78" s="135">
        <f>AG77-SUM(AG55:AG76)</f>
        <v>-1</v>
      </c>
      <c r="AH78" s="46"/>
      <c r="AI78" s="40"/>
      <c r="AJ78" s="198"/>
    </row>
    <row r="79" spans="2:36" s="33" customFormat="1" ht="12" customHeight="1" x14ac:dyDescent="0.2">
      <c r="C79" s="47" t="s">
        <v>465</v>
      </c>
      <c r="D79" s="40"/>
      <c r="E79" s="50"/>
      <c r="F79" s="46"/>
      <c r="G79" s="50"/>
      <c r="H79" s="46"/>
      <c r="I79" s="50"/>
      <c r="J79" s="46"/>
      <c r="K79" s="50"/>
      <c r="L79" s="46"/>
      <c r="M79" s="50"/>
      <c r="N79" s="46"/>
      <c r="O79" s="50"/>
      <c r="P79" s="46"/>
      <c r="Q79" s="50"/>
      <c r="R79" s="46"/>
      <c r="S79" s="50"/>
      <c r="T79" s="46"/>
      <c r="U79" s="50"/>
      <c r="V79" s="50"/>
      <c r="W79" s="50"/>
      <c r="X79" s="50"/>
      <c r="Y79" s="50"/>
      <c r="Z79" s="50"/>
      <c r="AA79" s="50"/>
      <c r="AB79" s="46"/>
      <c r="AC79" s="50"/>
      <c r="AD79" s="46"/>
      <c r="AE79" s="50"/>
      <c r="AF79" s="46"/>
      <c r="AG79" s="50"/>
      <c r="AH79" s="46"/>
      <c r="AI79" s="40"/>
      <c r="AJ79" s="198"/>
    </row>
    <row r="80" spans="2:36" s="33" customFormat="1" ht="12" customHeight="1" x14ac:dyDescent="0.2">
      <c r="C80" s="47" t="s">
        <v>120</v>
      </c>
      <c r="D80" s="40"/>
      <c r="E80" s="50"/>
      <c r="F80" s="46"/>
      <c r="G80" s="50"/>
      <c r="H80" s="46"/>
      <c r="I80" s="50"/>
      <c r="J80" s="46"/>
      <c r="K80" s="50"/>
      <c r="L80" s="46"/>
      <c r="M80" s="50"/>
      <c r="N80" s="46"/>
      <c r="O80" s="50"/>
      <c r="P80" s="46"/>
      <c r="Q80" s="50"/>
      <c r="R80" s="46"/>
      <c r="S80" s="50"/>
      <c r="T80" s="46"/>
      <c r="U80" s="50"/>
      <c r="V80" s="50"/>
      <c r="W80" s="50"/>
      <c r="X80" s="50"/>
      <c r="Y80" s="50"/>
      <c r="Z80" s="50"/>
      <c r="AA80" s="50"/>
      <c r="AB80" s="46"/>
      <c r="AC80" s="50"/>
      <c r="AD80" s="46"/>
      <c r="AE80" s="50"/>
      <c r="AF80" s="46"/>
      <c r="AG80" s="50"/>
      <c r="AH80" s="46"/>
      <c r="AI80" s="40"/>
      <c r="AJ80" s="198"/>
    </row>
    <row r="81" spans="2:36" s="33" customFormat="1" ht="12" customHeight="1" x14ac:dyDescent="0.2">
      <c r="B81" s="33" t="s">
        <v>180</v>
      </c>
      <c r="C81" s="40" t="s">
        <v>205</v>
      </c>
      <c r="D81" s="40"/>
      <c r="E81" s="50">
        <v>18</v>
      </c>
      <c r="F81" s="46"/>
      <c r="G81" s="50">
        <v>0</v>
      </c>
      <c r="H81" s="46"/>
      <c r="I81" s="50">
        <v>18</v>
      </c>
      <c r="J81" s="46"/>
      <c r="K81" s="50">
        <v>18</v>
      </c>
      <c r="L81" s="46"/>
      <c r="M81" s="50">
        <v>0</v>
      </c>
      <c r="N81" s="46"/>
      <c r="O81" s="50">
        <v>0</v>
      </c>
      <c r="P81" s="46"/>
      <c r="Q81" s="50">
        <v>16</v>
      </c>
      <c r="R81" s="46"/>
      <c r="S81" s="50">
        <v>1</v>
      </c>
      <c r="T81" s="46"/>
      <c r="U81" s="50">
        <v>0</v>
      </c>
      <c r="V81" s="50"/>
      <c r="W81" s="50">
        <v>0</v>
      </c>
      <c r="X81" s="50"/>
      <c r="Y81" s="50">
        <v>1</v>
      </c>
      <c r="Z81" s="50"/>
      <c r="AA81" s="50">
        <v>0</v>
      </c>
      <c r="AB81" s="46"/>
      <c r="AC81" s="50">
        <v>0</v>
      </c>
      <c r="AD81" s="46"/>
      <c r="AE81" s="50">
        <v>0</v>
      </c>
      <c r="AF81" s="46"/>
      <c r="AG81" s="50">
        <v>0</v>
      </c>
      <c r="AH81" s="46"/>
      <c r="AI81" s="40"/>
      <c r="AJ81" s="198"/>
    </row>
    <row r="82" spans="2:36" s="33" customFormat="1" ht="12" customHeight="1" x14ac:dyDescent="0.2">
      <c r="B82" s="33" t="s">
        <v>395</v>
      </c>
      <c r="C82" s="40" t="s">
        <v>611</v>
      </c>
      <c r="D82" s="40"/>
      <c r="E82" s="50">
        <v>-1</v>
      </c>
      <c r="F82" s="46"/>
      <c r="G82" s="50">
        <v>0</v>
      </c>
      <c r="H82" s="46"/>
      <c r="I82" s="50">
        <v>-1</v>
      </c>
      <c r="J82" s="46"/>
      <c r="K82" s="50">
        <v>-1</v>
      </c>
      <c r="L82" s="46"/>
      <c r="M82" s="50">
        <v>0</v>
      </c>
      <c r="N82" s="46"/>
      <c r="O82" s="50">
        <v>0</v>
      </c>
      <c r="P82" s="46"/>
      <c r="Q82" s="50">
        <v>-1</v>
      </c>
      <c r="R82" s="46"/>
      <c r="S82" s="50">
        <v>0</v>
      </c>
      <c r="T82" s="46"/>
      <c r="U82" s="50">
        <v>0</v>
      </c>
      <c r="V82" s="50"/>
      <c r="W82" s="50">
        <v>0</v>
      </c>
      <c r="X82" s="50"/>
      <c r="Y82" s="50">
        <v>0</v>
      </c>
      <c r="Z82" s="50"/>
      <c r="AA82" s="50">
        <v>0</v>
      </c>
      <c r="AB82" s="46"/>
      <c r="AC82" s="50">
        <v>0</v>
      </c>
      <c r="AD82" s="46"/>
      <c r="AE82" s="50">
        <v>0</v>
      </c>
      <c r="AF82" s="46"/>
      <c r="AG82" s="50">
        <v>0</v>
      </c>
      <c r="AH82" s="46"/>
      <c r="AI82" s="40"/>
      <c r="AJ82" s="198"/>
    </row>
    <row r="83" spans="2:36" s="33" customFormat="1" ht="12" customHeight="1" x14ac:dyDescent="0.2">
      <c r="B83" s="33" t="s">
        <v>181</v>
      </c>
      <c r="C83" s="40" t="s">
        <v>341</v>
      </c>
      <c r="D83" s="40"/>
      <c r="E83" s="50">
        <v>1</v>
      </c>
      <c r="F83" s="46"/>
      <c r="G83" s="50">
        <v>0</v>
      </c>
      <c r="H83" s="46"/>
      <c r="I83" s="50">
        <v>1</v>
      </c>
      <c r="J83" s="46"/>
      <c r="K83" s="50">
        <v>1</v>
      </c>
      <c r="L83" s="46"/>
      <c r="M83" s="50">
        <v>0</v>
      </c>
      <c r="N83" s="46"/>
      <c r="O83" s="50">
        <v>0</v>
      </c>
      <c r="P83" s="46"/>
      <c r="Q83" s="50">
        <v>0</v>
      </c>
      <c r="R83" s="46"/>
      <c r="S83" s="50">
        <v>1</v>
      </c>
      <c r="T83" s="46"/>
      <c r="U83" s="50">
        <v>0</v>
      </c>
      <c r="V83" s="50"/>
      <c r="W83" s="50">
        <v>0</v>
      </c>
      <c r="X83" s="50"/>
      <c r="Y83" s="50">
        <v>1</v>
      </c>
      <c r="Z83" s="50"/>
      <c r="AA83" s="50">
        <v>0</v>
      </c>
      <c r="AB83" s="46"/>
      <c r="AC83" s="50">
        <v>0</v>
      </c>
      <c r="AD83" s="46"/>
      <c r="AE83" s="50">
        <v>0</v>
      </c>
      <c r="AF83" s="46"/>
      <c r="AG83" s="50">
        <v>0</v>
      </c>
      <c r="AH83" s="46"/>
      <c r="AI83" s="40"/>
      <c r="AJ83" s="198"/>
    </row>
    <row r="84" spans="2:36" s="33" customFormat="1" ht="12" customHeight="1" x14ac:dyDescent="0.2">
      <c r="B84" s="33" t="s">
        <v>182</v>
      </c>
      <c r="C84" s="40" t="s">
        <v>5</v>
      </c>
      <c r="D84" s="40"/>
      <c r="E84" s="50">
        <v>41</v>
      </c>
      <c r="F84" s="46"/>
      <c r="G84" s="50">
        <v>5</v>
      </c>
      <c r="H84" s="46"/>
      <c r="I84" s="50">
        <v>46</v>
      </c>
      <c r="J84" s="46"/>
      <c r="K84" s="50">
        <v>46</v>
      </c>
      <c r="L84" s="46"/>
      <c r="M84" s="50">
        <v>0</v>
      </c>
      <c r="N84" s="46"/>
      <c r="O84" s="50">
        <v>3</v>
      </c>
      <c r="P84" s="46"/>
      <c r="Q84" s="50">
        <v>16</v>
      </c>
      <c r="R84" s="46"/>
      <c r="S84" s="50">
        <v>27</v>
      </c>
      <c r="T84" s="46"/>
      <c r="U84" s="50">
        <v>0</v>
      </c>
      <c r="V84" s="50"/>
      <c r="W84" s="50">
        <v>19</v>
      </c>
      <c r="X84" s="50"/>
      <c r="Y84" s="50">
        <v>8</v>
      </c>
      <c r="Z84" s="50"/>
      <c r="AA84" s="50">
        <v>0</v>
      </c>
      <c r="AB84" s="46"/>
      <c r="AC84" s="50">
        <v>1</v>
      </c>
      <c r="AD84" s="46"/>
      <c r="AE84" s="50">
        <v>499</v>
      </c>
      <c r="AF84" s="46"/>
      <c r="AG84" s="50">
        <v>1</v>
      </c>
      <c r="AH84" s="46"/>
      <c r="AI84" s="40"/>
      <c r="AJ84" s="198"/>
    </row>
    <row r="85" spans="2:36" s="33" customFormat="1" ht="12" customHeight="1" x14ac:dyDescent="0.2">
      <c r="B85" s="33" t="s">
        <v>183</v>
      </c>
      <c r="C85" s="40" t="s">
        <v>14</v>
      </c>
      <c r="D85" s="40"/>
      <c r="E85" s="50">
        <v>88</v>
      </c>
      <c r="F85" s="46"/>
      <c r="G85" s="50">
        <v>4</v>
      </c>
      <c r="H85" s="46"/>
      <c r="I85" s="50">
        <v>92</v>
      </c>
      <c r="J85" s="46"/>
      <c r="K85" s="50">
        <v>92</v>
      </c>
      <c r="L85" s="46"/>
      <c r="M85" s="50">
        <v>0</v>
      </c>
      <c r="N85" s="46"/>
      <c r="O85" s="50">
        <v>9</v>
      </c>
      <c r="P85" s="46"/>
      <c r="Q85" s="50">
        <v>76</v>
      </c>
      <c r="R85" s="46"/>
      <c r="S85" s="50">
        <v>7</v>
      </c>
      <c r="T85" s="46"/>
      <c r="U85" s="50">
        <v>0</v>
      </c>
      <c r="V85" s="50"/>
      <c r="W85" s="50">
        <v>7</v>
      </c>
      <c r="X85" s="50"/>
      <c r="Y85" s="50">
        <v>0</v>
      </c>
      <c r="Z85" s="50"/>
      <c r="AA85" s="50">
        <v>0</v>
      </c>
      <c r="AB85" s="46"/>
      <c r="AC85" s="50">
        <v>0</v>
      </c>
      <c r="AD85" s="46"/>
      <c r="AE85" s="50">
        <v>1306</v>
      </c>
      <c r="AF85" s="46"/>
      <c r="AG85" s="50">
        <v>35</v>
      </c>
      <c r="AH85" s="46"/>
      <c r="AI85" s="40"/>
      <c r="AJ85" s="198"/>
    </row>
    <row r="86" spans="2:36" s="33" customFormat="1" ht="12" customHeight="1" x14ac:dyDescent="0.2">
      <c r="B86" s="33" t="s">
        <v>185</v>
      </c>
      <c r="C86" s="40" t="s">
        <v>221</v>
      </c>
      <c r="D86" s="40"/>
      <c r="E86" s="50">
        <v>5608</v>
      </c>
      <c r="F86" s="46"/>
      <c r="G86" s="50">
        <v>-26</v>
      </c>
      <c r="H86" s="46"/>
      <c r="I86" s="50">
        <v>5582</v>
      </c>
      <c r="J86" s="46"/>
      <c r="K86" s="50">
        <v>1881</v>
      </c>
      <c r="L86" s="46"/>
      <c r="M86" s="50">
        <v>3702</v>
      </c>
      <c r="N86" s="46"/>
      <c r="O86" s="50">
        <v>336</v>
      </c>
      <c r="P86" s="46"/>
      <c r="Q86" s="50">
        <v>4334</v>
      </c>
      <c r="R86" s="46"/>
      <c r="S86" s="50">
        <v>912</v>
      </c>
      <c r="T86" s="46"/>
      <c r="U86" s="50">
        <v>18</v>
      </c>
      <c r="V86" s="50"/>
      <c r="W86" s="50">
        <v>866</v>
      </c>
      <c r="X86" s="50"/>
      <c r="Y86" s="50">
        <v>28</v>
      </c>
      <c r="Z86" s="50"/>
      <c r="AA86" s="50">
        <v>0</v>
      </c>
      <c r="AB86" s="46"/>
      <c r="AC86" s="50">
        <v>150</v>
      </c>
      <c r="AD86" s="46"/>
      <c r="AE86" s="50">
        <v>424</v>
      </c>
      <c r="AF86" s="46"/>
      <c r="AG86" s="50">
        <v>285</v>
      </c>
      <c r="AH86" s="46"/>
      <c r="AI86" s="40"/>
      <c r="AJ86" s="198"/>
    </row>
    <row r="87" spans="2:36" s="33" customFormat="1" ht="12" customHeight="1" x14ac:dyDescent="0.2">
      <c r="B87" s="33" t="s">
        <v>187</v>
      </c>
      <c r="C87" s="40" t="s">
        <v>15</v>
      </c>
      <c r="D87" s="40"/>
      <c r="E87" s="50">
        <v>1121</v>
      </c>
      <c r="F87" s="46"/>
      <c r="G87" s="50">
        <v>-3</v>
      </c>
      <c r="H87" s="46"/>
      <c r="I87" s="50">
        <v>1119</v>
      </c>
      <c r="J87" s="46"/>
      <c r="K87" s="50">
        <v>1119</v>
      </c>
      <c r="L87" s="46"/>
      <c r="M87" s="50">
        <v>0</v>
      </c>
      <c r="N87" s="46"/>
      <c r="O87" s="50">
        <v>66</v>
      </c>
      <c r="P87" s="46"/>
      <c r="Q87" s="50">
        <v>527</v>
      </c>
      <c r="R87" s="46"/>
      <c r="S87" s="50">
        <v>526</v>
      </c>
      <c r="T87" s="46"/>
      <c r="U87" s="50">
        <v>39</v>
      </c>
      <c r="V87" s="50"/>
      <c r="W87" s="50">
        <v>477</v>
      </c>
      <c r="X87" s="50"/>
      <c r="Y87" s="50">
        <v>9</v>
      </c>
      <c r="Z87" s="50"/>
      <c r="AA87" s="50">
        <v>0</v>
      </c>
      <c r="AB87" s="46"/>
      <c r="AC87" s="50">
        <v>196</v>
      </c>
      <c r="AD87" s="46"/>
      <c r="AE87" s="50">
        <v>1061</v>
      </c>
      <c r="AF87" s="46"/>
      <c r="AG87" s="50">
        <v>246</v>
      </c>
      <c r="AH87" s="46"/>
      <c r="AI87" s="40"/>
      <c r="AJ87" s="198"/>
    </row>
    <row r="88" spans="2:36" s="33" customFormat="1" ht="12" customHeight="1" x14ac:dyDescent="0.2">
      <c r="B88" s="33" t="s">
        <v>427</v>
      </c>
      <c r="C88" s="40" t="s">
        <v>618</v>
      </c>
      <c r="D88" s="40"/>
      <c r="E88" s="50">
        <v>23</v>
      </c>
      <c r="F88" s="46"/>
      <c r="G88" s="50">
        <v>-1</v>
      </c>
      <c r="H88" s="46"/>
      <c r="I88" s="50">
        <v>22</v>
      </c>
      <c r="J88" s="46"/>
      <c r="K88" s="50">
        <v>22</v>
      </c>
      <c r="L88" s="46"/>
      <c r="M88" s="50">
        <v>0</v>
      </c>
      <c r="N88" s="46"/>
      <c r="O88" s="50">
        <v>0</v>
      </c>
      <c r="P88" s="46"/>
      <c r="Q88" s="50">
        <v>0</v>
      </c>
      <c r="R88" s="46"/>
      <c r="S88" s="50">
        <v>22</v>
      </c>
      <c r="T88" s="46"/>
      <c r="U88" s="50">
        <v>0</v>
      </c>
      <c r="V88" s="50"/>
      <c r="W88" s="50">
        <v>22</v>
      </c>
      <c r="X88" s="50"/>
      <c r="Y88" s="50">
        <v>0</v>
      </c>
      <c r="Z88" s="50"/>
      <c r="AA88" s="50">
        <v>0</v>
      </c>
      <c r="AB88" s="46"/>
      <c r="AC88" s="50">
        <v>0</v>
      </c>
      <c r="AD88" s="46"/>
      <c r="AE88" s="50">
        <v>0</v>
      </c>
      <c r="AF88" s="46"/>
      <c r="AG88" s="50">
        <v>3</v>
      </c>
      <c r="AH88" s="46"/>
      <c r="AI88" s="40"/>
      <c r="AJ88" s="198"/>
    </row>
    <row r="89" spans="2:36" s="33" customFormat="1" ht="12" customHeight="1" x14ac:dyDescent="0.2">
      <c r="B89" s="33" t="s">
        <v>423</v>
      </c>
      <c r="C89" s="40" t="s">
        <v>620</v>
      </c>
      <c r="D89" s="40"/>
      <c r="E89" s="50">
        <v>0</v>
      </c>
      <c r="F89" s="46"/>
      <c r="G89" s="50">
        <v>0</v>
      </c>
      <c r="H89" s="46"/>
      <c r="I89" s="50">
        <v>0</v>
      </c>
      <c r="J89" s="46"/>
      <c r="K89" s="50">
        <v>0</v>
      </c>
      <c r="L89" s="46"/>
      <c r="M89" s="50">
        <v>0</v>
      </c>
      <c r="N89" s="46"/>
      <c r="O89" s="50">
        <v>0</v>
      </c>
      <c r="P89" s="46"/>
      <c r="Q89" s="50">
        <v>0</v>
      </c>
      <c r="R89" s="46"/>
      <c r="S89" s="50">
        <v>0</v>
      </c>
      <c r="T89" s="46"/>
      <c r="U89" s="50">
        <v>0</v>
      </c>
      <c r="V89" s="50"/>
      <c r="W89" s="50">
        <v>0</v>
      </c>
      <c r="X89" s="50"/>
      <c r="Y89" s="50">
        <v>0</v>
      </c>
      <c r="Z89" s="50"/>
      <c r="AA89" s="50">
        <v>0</v>
      </c>
      <c r="AB89" s="46"/>
      <c r="AC89" s="50">
        <v>0</v>
      </c>
      <c r="AD89" s="46"/>
      <c r="AE89" s="50">
        <v>0</v>
      </c>
      <c r="AF89" s="46"/>
      <c r="AG89" s="50">
        <v>0</v>
      </c>
      <c r="AH89" s="46"/>
      <c r="AI89" s="40"/>
      <c r="AJ89" s="198"/>
    </row>
    <row r="90" spans="2:36" s="33" customFormat="1" ht="12" customHeight="1" x14ac:dyDescent="0.2">
      <c r="B90" s="33" t="s">
        <v>424</v>
      </c>
      <c r="C90" s="40" t="s">
        <v>622</v>
      </c>
      <c r="D90" s="40"/>
      <c r="E90" s="50">
        <v>8</v>
      </c>
      <c r="F90" s="46"/>
      <c r="G90" s="50">
        <v>-5</v>
      </c>
      <c r="H90" s="46"/>
      <c r="I90" s="50">
        <v>3</v>
      </c>
      <c r="J90" s="46"/>
      <c r="K90" s="50">
        <v>3</v>
      </c>
      <c r="L90" s="46"/>
      <c r="M90" s="50">
        <v>0</v>
      </c>
      <c r="N90" s="46"/>
      <c r="O90" s="50">
        <v>0</v>
      </c>
      <c r="P90" s="46"/>
      <c r="Q90" s="50">
        <v>0</v>
      </c>
      <c r="R90" s="46"/>
      <c r="S90" s="50">
        <v>3</v>
      </c>
      <c r="T90" s="46"/>
      <c r="U90" s="50">
        <v>0</v>
      </c>
      <c r="V90" s="50"/>
      <c r="W90" s="50">
        <v>3</v>
      </c>
      <c r="X90" s="50"/>
      <c r="Y90" s="50">
        <v>0</v>
      </c>
      <c r="Z90" s="50"/>
      <c r="AA90" s="50">
        <v>0</v>
      </c>
      <c r="AB90" s="46"/>
      <c r="AC90" s="50">
        <v>0</v>
      </c>
      <c r="AD90" s="46"/>
      <c r="AE90" s="50">
        <v>0</v>
      </c>
      <c r="AF90" s="46"/>
      <c r="AG90" s="50">
        <v>0</v>
      </c>
      <c r="AH90" s="46"/>
      <c r="AI90" s="40"/>
      <c r="AJ90" s="198"/>
    </row>
    <row r="91" spans="2:36" s="33" customFormat="1" ht="12" customHeight="1" x14ac:dyDescent="0.2">
      <c r="B91" s="33" t="s">
        <v>191</v>
      </c>
      <c r="C91" s="40" t="s">
        <v>266</v>
      </c>
      <c r="D91" s="40"/>
      <c r="E91" s="50">
        <v>6629</v>
      </c>
      <c r="F91" s="46"/>
      <c r="G91" s="50">
        <v>-220</v>
      </c>
      <c r="H91" s="46"/>
      <c r="I91" s="50">
        <v>6409</v>
      </c>
      <c r="J91" s="46"/>
      <c r="K91" s="50">
        <v>4943</v>
      </c>
      <c r="L91" s="46"/>
      <c r="M91" s="50">
        <v>1466</v>
      </c>
      <c r="N91" s="46"/>
      <c r="O91" s="50">
        <v>243</v>
      </c>
      <c r="P91" s="46"/>
      <c r="Q91" s="50">
        <v>4572</v>
      </c>
      <c r="R91" s="46"/>
      <c r="S91" s="50">
        <v>1594</v>
      </c>
      <c r="T91" s="46"/>
      <c r="U91" s="50">
        <v>34</v>
      </c>
      <c r="V91" s="50"/>
      <c r="W91" s="50">
        <v>1532</v>
      </c>
      <c r="X91" s="50"/>
      <c r="Y91" s="50">
        <v>28</v>
      </c>
      <c r="Z91" s="50"/>
      <c r="AA91" s="50">
        <v>0</v>
      </c>
      <c r="AB91" s="46"/>
      <c r="AC91" s="50">
        <v>230</v>
      </c>
      <c r="AD91" s="46"/>
      <c r="AE91" s="50">
        <v>1273</v>
      </c>
      <c r="AF91" s="46"/>
      <c r="AG91" s="50">
        <v>503</v>
      </c>
      <c r="AH91" s="46"/>
      <c r="AI91" s="40"/>
      <c r="AJ91" s="198"/>
    </row>
    <row r="92" spans="2:36" s="33" customFormat="1" ht="12" customHeight="1" x14ac:dyDescent="0.2">
      <c r="B92" s="33" t="s">
        <v>192</v>
      </c>
      <c r="C92" s="40" t="s">
        <v>36</v>
      </c>
      <c r="D92" s="40"/>
      <c r="E92" s="50">
        <v>158</v>
      </c>
      <c r="F92" s="46"/>
      <c r="G92" s="50">
        <v>-5</v>
      </c>
      <c r="H92" s="46"/>
      <c r="I92" s="50">
        <v>153</v>
      </c>
      <c r="J92" s="46"/>
      <c r="K92" s="50">
        <v>153</v>
      </c>
      <c r="L92" s="46"/>
      <c r="M92" s="50">
        <v>0</v>
      </c>
      <c r="N92" s="46"/>
      <c r="O92" s="50">
        <v>12</v>
      </c>
      <c r="P92" s="46"/>
      <c r="Q92" s="50">
        <v>97</v>
      </c>
      <c r="R92" s="46"/>
      <c r="S92" s="50">
        <v>43</v>
      </c>
      <c r="T92" s="46"/>
      <c r="U92" s="50">
        <v>0</v>
      </c>
      <c r="V92" s="50"/>
      <c r="W92" s="50">
        <v>32</v>
      </c>
      <c r="X92" s="50"/>
      <c r="Y92" s="50">
        <v>11</v>
      </c>
      <c r="Z92" s="50"/>
      <c r="AA92" s="50">
        <v>0</v>
      </c>
      <c r="AB92" s="46"/>
      <c r="AC92" s="50">
        <v>1</v>
      </c>
      <c r="AD92" s="46"/>
      <c r="AE92" s="50">
        <v>501</v>
      </c>
      <c r="AF92" s="46"/>
      <c r="AG92" s="50">
        <v>28</v>
      </c>
      <c r="AH92" s="46"/>
      <c r="AI92" s="40"/>
      <c r="AJ92" s="198"/>
    </row>
    <row r="93" spans="2:36" s="33" customFormat="1" ht="12" customHeight="1" x14ac:dyDescent="0.2">
      <c r="B93" s="33" t="s">
        <v>193</v>
      </c>
      <c r="C93" s="40" t="s">
        <v>37</v>
      </c>
      <c r="D93" s="40"/>
      <c r="E93" s="50">
        <v>4776</v>
      </c>
      <c r="F93" s="46"/>
      <c r="G93" s="50">
        <v>-190</v>
      </c>
      <c r="H93" s="46"/>
      <c r="I93" s="50">
        <v>4585</v>
      </c>
      <c r="J93" s="46"/>
      <c r="K93" s="50">
        <v>3615</v>
      </c>
      <c r="L93" s="46"/>
      <c r="M93" s="50">
        <v>970</v>
      </c>
      <c r="N93" s="46"/>
      <c r="O93" s="50">
        <v>1047</v>
      </c>
      <c r="P93" s="46"/>
      <c r="Q93" s="50">
        <v>1527</v>
      </c>
      <c r="R93" s="46"/>
      <c r="S93" s="50">
        <v>2012</v>
      </c>
      <c r="T93" s="46"/>
      <c r="U93" s="50">
        <v>161</v>
      </c>
      <c r="V93" s="50"/>
      <c r="W93" s="50">
        <v>1696</v>
      </c>
      <c r="X93" s="50"/>
      <c r="Y93" s="50">
        <v>155</v>
      </c>
      <c r="Z93" s="50"/>
      <c r="AA93" s="50">
        <v>0</v>
      </c>
      <c r="AB93" s="46"/>
      <c r="AC93" s="50">
        <v>515</v>
      </c>
      <c r="AD93" s="46"/>
      <c r="AE93" s="50">
        <v>13218</v>
      </c>
      <c r="AF93" s="46"/>
      <c r="AG93" s="50">
        <v>727</v>
      </c>
      <c r="AH93" s="46"/>
      <c r="AI93" s="40"/>
      <c r="AJ93" s="198"/>
    </row>
    <row r="94" spans="2:36" s="33" customFormat="1" ht="12" customHeight="1" x14ac:dyDescent="0.2">
      <c r="B94" s="33" t="s">
        <v>336</v>
      </c>
      <c r="C94" s="40" t="s">
        <v>133</v>
      </c>
      <c r="D94" s="40"/>
      <c r="E94" s="50">
        <v>111</v>
      </c>
      <c r="F94" s="46"/>
      <c r="G94" s="50">
        <v>0</v>
      </c>
      <c r="H94" s="46"/>
      <c r="I94" s="50">
        <v>111</v>
      </c>
      <c r="J94" s="46"/>
      <c r="K94" s="50">
        <v>111</v>
      </c>
      <c r="L94" s="46"/>
      <c r="M94" s="50">
        <v>0</v>
      </c>
      <c r="N94" s="46"/>
      <c r="O94" s="50">
        <v>0</v>
      </c>
      <c r="P94" s="46"/>
      <c r="Q94" s="50">
        <v>105</v>
      </c>
      <c r="R94" s="46"/>
      <c r="S94" s="50">
        <v>5</v>
      </c>
      <c r="T94" s="46"/>
      <c r="U94" s="50">
        <v>0</v>
      </c>
      <c r="V94" s="50"/>
      <c r="W94" s="50">
        <v>0</v>
      </c>
      <c r="X94" s="50"/>
      <c r="Y94" s="50">
        <v>5</v>
      </c>
      <c r="Z94" s="50"/>
      <c r="AA94" s="50">
        <v>0</v>
      </c>
      <c r="AB94" s="46"/>
      <c r="AC94" s="50">
        <v>0</v>
      </c>
      <c r="AD94" s="46"/>
      <c r="AE94" s="50">
        <v>32</v>
      </c>
      <c r="AF94" s="46"/>
      <c r="AG94" s="50">
        <v>7</v>
      </c>
      <c r="AH94" s="46"/>
      <c r="AI94" s="40"/>
      <c r="AJ94" s="198"/>
    </row>
    <row r="95" spans="2:36" s="33" customFormat="1" ht="12" customHeight="1" x14ac:dyDescent="0.2">
      <c r="B95" s="33" t="s">
        <v>196</v>
      </c>
      <c r="C95" s="40" t="s">
        <v>58</v>
      </c>
      <c r="D95" s="40"/>
      <c r="E95" s="50">
        <v>18794</v>
      </c>
      <c r="F95" s="46"/>
      <c r="G95" s="50">
        <v>-1979</v>
      </c>
      <c r="H95" s="46"/>
      <c r="I95" s="50">
        <v>16815</v>
      </c>
      <c r="J95" s="46"/>
      <c r="K95" s="50">
        <v>11292</v>
      </c>
      <c r="L95" s="46"/>
      <c r="M95" s="50">
        <v>5523</v>
      </c>
      <c r="N95" s="46"/>
      <c r="O95" s="50">
        <v>5671</v>
      </c>
      <c r="P95" s="46"/>
      <c r="Q95" s="50">
        <v>2528</v>
      </c>
      <c r="R95" s="46"/>
      <c r="S95" s="50">
        <v>8615</v>
      </c>
      <c r="T95" s="46"/>
      <c r="U95" s="50">
        <v>435</v>
      </c>
      <c r="V95" s="50"/>
      <c r="W95" s="50">
        <v>6786</v>
      </c>
      <c r="X95" s="50"/>
      <c r="Y95" s="50">
        <v>1394</v>
      </c>
      <c r="Z95" s="50"/>
      <c r="AA95" s="50">
        <v>0</v>
      </c>
      <c r="AB95" s="46"/>
      <c r="AC95" s="50">
        <v>655</v>
      </c>
      <c r="AD95" s="46"/>
      <c r="AE95" s="50">
        <v>14523</v>
      </c>
      <c r="AF95" s="46"/>
      <c r="AG95" s="50">
        <v>773</v>
      </c>
      <c r="AH95" s="46"/>
      <c r="AI95" s="40"/>
      <c r="AJ95" s="198"/>
    </row>
    <row r="96" spans="2:36" s="33" customFormat="1" ht="12" customHeight="1" x14ac:dyDescent="0.2">
      <c r="B96" s="33" t="s">
        <v>197</v>
      </c>
      <c r="C96" s="40" t="s">
        <v>61</v>
      </c>
      <c r="D96" s="40"/>
      <c r="E96" s="50">
        <v>28</v>
      </c>
      <c r="F96" s="46"/>
      <c r="G96" s="50">
        <v>0</v>
      </c>
      <c r="H96" s="46"/>
      <c r="I96" s="50">
        <v>28</v>
      </c>
      <c r="J96" s="46"/>
      <c r="K96" s="50">
        <v>28</v>
      </c>
      <c r="L96" s="46"/>
      <c r="M96" s="50">
        <v>0</v>
      </c>
      <c r="N96" s="46"/>
      <c r="O96" s="50">
        <v>0</v>
      </c>
      <c r="P96" s="46"/>
      <c r="Q96" s="50">
        <v>15</v>
      </c>
      <c r="R96" s="46"/>
      <c r="S96" s="50">
        <v>14</v>
      </c>
      <c r="T96" s="46"/>
      <c r="U96" s="50">
        <v>1</v>
      </c>
      <c r="V96" s="50"/>
      <c r="W96" s="50">
        <v>5</v>
      </c>
      <c r="X96" s="50"/>
      <c r="Y96" s="50">
        <v>7</v>
      </c>
      <c r="Z96" s="50"/>
      <c r="AA96" s="50">
        <v>0</v>
      </c>
      <c r="AB96" s="46"/>
      <c r="AC96" s="50">
        <v>0</v>
      </c>
      <c r="AD96" s="46"/>
      <c r="AE96" s="50">
        <v>3618</v>
      </c>
      <c r="AF96" s="46"/>
      <c r="AG96" s="50">
        <v>0</v>
      </c>
      <c r="AH96" s="46"/>
      <c r="AI96" s="40"/>
      <c r="AJ96" s="198"/>
    </row>
    <row r="97" spans="2:36" s="33" customFormat="1" ht="12" customHeight="1" x14ac:dyDescent="0.2">
      <c r="B97" s="33" t="s">
        <v>368</v>
      </c>
      <c r="C97" s="40" t="s">
        <v>116</v>
      </c>
      <c r="D97" s="40"/>
      <c r="E97" s="50">
        <v>0</v>
      </c>
      <c r="F97" s="46"/>
      <c r="G97" s="50">
        <v>0</v>
      </c>
      <c r="H97" s="46"/>
      <c r="I97" s="50">
        <v>0</v>
      </c>
      <c r="J97" s="46"/>
      <c r="K97" s="50">
        <v>0</v>
      </c>
      <c r="L97" s="46"/>
      <c r="M97" s="50">
        <v>0</v>
      </c>
      <c r="N97" s="46"/>
      <c r="O97" s="50">
        <v>0</v>
      </c>
      <c r="P97" s="46"/>
      <c r="Q97" s="50">
        <v>0</v>
      </c>
      <c r="R97" s="46"/>
      <c r="S97" s="50">
        <v>0</v>
      </c>
      <c r="T97" s="46"/>
      <c r="U97" s="50">
        <v>0</v>
      </c>
      <c r="V97" s="50"/>
      <c r="W97" s="50">
        <v>0</v>
      </c>
      <c r="X97" s="50"/>
      <c r="Y97" s="50">
        <v>0</v>
      </c>
      <c r="Z97" s="50"/>
      <c r="AA97" s="50">
        <v>0</v>
      </c>
      <c r="AB97" s="46"/>
      <c r="AC97" s="50">
        <v>0</v>
      </c>
      <c r="AD97" s="46"/>
      <c r="AE97" s="50">
        <v>0</v>
      </c>
      <c r="AF97" s="46"/>
      <c r="AG97" s="50">
        <v>0</v>
      </c>
      <c r="AH97" s="46"/>
      <c r="AI97" s="40"/>
      <c r="AJ97" s="198"/>
    </row>
    <row r="98" spans="2:36" s="33" customFormat="1" ht="12" customHeight="1" x14ac:dyDescent="0.2">
      <c r="B98" s="33" t="s">
        <v>198</v>
      </c>
      <c r="C98" s="40" t="s">
        <v>115</v>
      </c>
      <c r="D98" s="40"/>
      <c r="E98" s="50">
        <v>37402</v>
      </c>
      <c r="F98" s="46"/>
      <c r="G98" s="50">
        <v>-2421</v>
      </c>
      <c r="H98" s="46"/>
      <c r="I98" s="50">
        <v>34981</v>
      </c>
      <c r="J98" s="46"/>
      <c r="K98" s="50">
        <v>23321</v>
      </c>
      <c r="L98" s="46"/>
      <c r="M98" s="50">
        <v>11660</v>
      </c>
      <c r="N98" s="46"/>
      <c r="O98" s="50">
        <v>7389</v>
      </c>
      <c r="P98" s="46"/>
      <c r="Q98" s="50">
        <v>13811</v>
      </c>
      <c r="R98" s="46"/>
      <c r="S98" s="50">
        <v>13782</v>
      </c>
      <c r="T98" s="46"/>
      <c r="U98" s="50">
        <v>688</v>
      </c>
      <c r="V98" s="50"/>
      <c r="W98" s="50">
        <v>11444</v>
      </c>
      <c r="X98" s="50"/>
      <c r="Y98" s="50">
        <v>1650</v>
      </c>
      <c r="Z98" s="50"/>
      <c r="AA98" s="50">
        <v>0</v>
      </c>
      <c r="AB98" s="46"/>
      <c r="AC98" s="50">
        <v>1748</v>
      </c>
      <c r="AD98" s="46"/>
      <c r="AE98" s="50">
        <v>36455</v>
      </c>
      <c r="AF98" s="46"/>
      <c r="AG98" s="50">
        <v>2607</v>
      </c>
      <c r="AH98" s="46"/>
      <c r="AI98" s="40"/>
      <c r="AJ98" s="198"/>
    </row>
    <row r="99" spans="2:36" s="33" customFormat="1" ht="12" customHeight="1" x14ac:dyDescent="0.2">
      <c r="C99" s="47"/>
      <c r="D99" s="40"/>
      <c r="E99" s="135">
        <f>E98-SUM(E81:E97)</f>
        <v>-1</v>
      </c>
      <c r="F99" s="135"/>
      <c r="G99" s="135">
        <f>G98-SUM(G81:G97)</f>
        <v>-1</v>
      </c>
      <c r="H99" s="135"/>
      <c r="I99" s="135">
        <f>I98-SUM(I81:I97)</f>
        <v>-2</v>
      </c>
      <c r="J99" s="135"/>
      <c r="K99" s="135">
        <f>K98-SUM(K81:K97)</f>
        <v>-2</v>
      </c>
      <c r="L99" s="135"/>
      <c r="M99" s="135">
        <f>M98-SUM(M81:M97)</f>
        <v>-1</v>
      </c>
      <c r="N99" s="135"/>
      <c r="O99" s="135">
        <f>O98-SUM(O81:O97)</f>
        <v>2</v>
      </c>
      <c r="P99" s="135"/>
      <c r="Q99" s="135">
        <f>Q98-SUM(Q81:Q97)</f>
        <v>-1</v>
      </c>
      <c r="R99" s="135"/>
      <c r="S99" s="135">
        <f>S98-SUM(S81:S97)</f>
        <v>0</v>
      </c>
      <c r="T99" s="135"/>
      <c r="U99" s="135">
        <f>U98-SUM(U81:U97)</f>
        <v>0</v>
      </c>
      <c r="V99" s="135"/>
      <c r="W99" s="135">
        <f>W98-SUM(W81:W97)</f>
        <v>-1</v>
      </c>
      <c r="X99" s="135"/>
      <c r="Y99" s="135">
        <f>Y98-SUM(Y81:Y97)</f>
        <v>3</v>
      </c>
      <c r="Z99" s="135"/>
      <c r="AA99" s="135">
        <f>AA98-SUM(AA81:AA97)</f>
        <v>0</v>
      </c>
      <c r="AB99" s="135"/>
      <c r="AC99" s="135">
        <f>AC98-SUM(AC81:AC97)</f>
        <v>0</v>
      </c>
      <c r="AD99" s="135"/>
      <c r="AE99" s="135">
        <f>AE98-SUM(AE81:AE97)</f>
        <v>0</v>
      </c>
      <c r="AF99" s="135"/>
      <c r="AG99" s="135">
        <f>AG98-SUM(AG81:AG97)</f>
        <v>-1</v>
      </c>
      <c r="AH99" s="46"/>
      <c r="AI99" s="40"/>
      <c r="AJ99" s="198"/>
    </row>
    <row r="100" spans="2:36" s="33" customFormat="1" ht="12" customHeight="1" x14ac:dyDescent="0.2">
      <c r="C100" s="47" t="s">
        <v>326</v>
      </c>
      <c r="D100" s="40"/>
      <c r="E100" s="50"/>
      <c r="F100" s="46"/>
      <c r="G100" s="50"/>
      <c r="H100" s="46"/>
      <c r="I100" s="50"/>
      <c r="J100" s="46"/>
      <c r="K100" s="50"/>
      <c r="L100" s="46"/>
      <c r="M100" s="50"/>
      <c r="N100" s="46"/>
      <c r="O100" s="50"/>
      <c r="P100" s="46"/>
      <c r="Q100" s="50"/>
      <c r="R100" s="46"/>
      <c r="S100" s="50"/>
      <c r="T100" s="46"/>
      <c r="U100" s="50"/>
      <c r="V100" s="50"/>
      <c r="W100" s="50"/>
      <c r="X100" s="50"/>
      <c r="Y100" s="50"/>
      <c r="Z100" s="50"/>
      <c r="AA100" s="50"/>
      <c r="AB100" s="46"/>
      <c r="AC100" s="50"/>
      <c r="AD100" s="46"/>
      <c r="AE100" s="50"/>
      <c r="AF100" s="46"/>
      <c r="AG100" s="50"/>
      <c r="AH100" s="46"/>
      <c r="AI100" s="40"/>
      <c r="AJ100" s="198"/>
    </row>
    <row r="101" spans="2:36" s="33" customFormat="1" ht="12" customHeight="1" x14ac:dyDescent="0.2">
      <c r="B101" s="33" t="s">
        <v>329</v>
      </c>
      <c r="C101" s="40" t="s">
        <v>224</v>
      </c>
      <c r="D101" s="40"/>
      <c r="E101" s="50">
        <v>586</v>
      </c>
      <c r="F101" s="46"/>
      <c r="G101" s="50">
        <v>-7</v>
      </c>
      <c r="H101" s="46"/>
      <c r="I101" s="50">
        <v>580</v>
      </c>
      <c r="J101" s="46"/>
      <c r="K101" s="50">
        <v>12</v>
      </c>
      <c r="L101" s="46"/>
      <c r="M101" s="50">
        <v>567</v>
      </c>
      <c r="N101" s="46"/>
      <c r="O101" s="50">
        <v>22</v>
      </c>
      <c r="P101" s="46"/>
      <c r="Q101" s="50">
        <v>12</v>
      </c>
      <c r="R101" s="46"/>
      <c r="S101" s="50">
        <v>546</v>
      </c>
      <c r="T101" s="46"/>
      <c r="U101" s="50">
        <v>0</v>
      </c>
      <c r="V101" s="50"/>
      <c r="W101" s="50">
        <v>540</v>
      </c>
      <c r="X101" s="50"/>
      <c r="Y101" s="50">
        <v>5</v>
      </c>
      <c r="Z101" s="50"/>
      <c r="AA101" s="50">
        <v>0</v>
      </c>
      <c r="AB101" s="46"/>
      <c r="AC101" s="50">
        <v>0</v>
      </c>
      <c r="AD101" s="46"/>
      <c r="AE101" s="50">
        <v>63</v>
      </c>
      <c r="AF101" s="46"/>
      <c r="AG101" s="50">
        <v>88</v>
      </c>
      <c r="AH101" s="46"/>
      <c r="AI101" s="40"/>
      <c r="AJ101" s="198"/>
    </row>
    <row r="102" spans="2:36" s="33" customFormat="1" ht="12" customHeight="1" x14ac:dyDescent="0.2">
      <c r="B102" s="33" t="s">
        <v>330</v>
      </c>
      <c r="C102" s="40" t="s">
        <v>207</v>
      </c>
      <c r="D102" s="40"/>
      <c r="E102" s="50">
        <v>438</v>
      </c>
      <c r="F102" s="46"/>
      <c r="G102" s="50">
        <v>-119</v>
      </c>
      <c r="H102" s="46"/>
      <c r="I102" s="50">
        <v>319</v>
      </c>
      <c r="J102" s="46"/>
      <c r="K102" s="50">
        <v>73</v>
      </c>
      <c r="L102" s="46"/>
      <c r="M102" s="50">
        <v>246</v>
      </c>
      <c r="N102" s="46"/>
      <c r="O102" s="50">
        <v>0</v>
      </c>
      <c r="P102" s="46"/>
      <c r="Q102" s="50">
        <v>313</v>
      </c>
      <c r="R102" s="46"/>
      <c r="S102" s="50">
        <v>5</v>
      </c>
      <c r="T102" s="46"/>
      <c r="U102" s="50">
        <v>0</v>
      </c>
      <c r="V102" s="50"/>
      <c r="W102" s="50">
        <v>0</v>
      </c>
      <c r="X102" s="50"/>
      <c r="Y102" s="50">
        <v>5</v>
      </c>
      <c r="Z102" s="50"/>
      <c r="AA102" s="50">
        <v>0</v>
      </c>
      <c r="AB102" s="46"/>
      <c r="AC102" s="50">
        <v>5</v>
      </c>
      <c r="AD102" s="46"/>
      <c r="AE102" s="50">
        <v>7</v>
      </c>
      <c r="AF102" s="46"/>
      <c r="AG102" s="50">
        <v>182</v>
      </c>
      <c r="AH102" s="46"/>
      <c r="AI102" s="40"/>
      <c r="AJ102" s="198"/>
    </row>
    <row r="103" spans="2:36" s="33" customFormat="1" ht="12" customHeight="1" x14ac:dyDescent="0.2">
      <c r="B103" s="33" t="s">
        <v>331</v>
      </c>
      <c r="C103" s="40" t="s">
        <v>9</v>
      </c>
      <c r="D103" s="40"/>
      <c r="E103" s="50">
        <v>1390</v>
      </c>
      <c r="F103" s="46"/>
      <c r="G103" s="50">
        <v>128</v>
      </c>
      <c r="H103" s="46"/>
      <c r="I103" s="50">
        <v>1519</v>
      </c>
      <c r="J103" s="46"/>
      <c r="K103" s="50">
        <v>190</v>
      </c>
      <c r="L103" s="46"/>
      <c r="M103" s="50">
        <v>1328</v>
      </c>
      <c r="N103" s="46"/>
      <c r="O103" s="50">
        <v>20</v>
      </c>
      <c r="P103" s="46"/>
      <c r="Q103" s="50">
        <v>496</v>
      </c>
      <c r="R103" s="46"/>
      <c r="S103" s="50">
        <v>1002</v>
      </c>
      <c r="T103" s="46"/>
      <c r="U103" s="50">
        <v>58</v>
      </c>
      <c r="V103" s="50"/>
      <c r="W103" s="50">
        <v>320</v>
      </c>
      <c r="X103" s="50"/>
      <c r="Y103" s="50">
        <v>624</v>
      </c>
      <c r="Z103" s="50"/>
      <c r="AA103" s="50">
        <v>0</v>
      </c>
      <c r="AB103" s="46"/>
      <c r="AC103" s="50">
        <v>0</v>
      </c>
      <c r="AD103" s="46"/>
      <c r="AE103" s="50">
        <v>0</v>
      </c>
      <c r="AF103" s="46"/>
      <c r="AG103" s="50">
        <v>182</v>
      </c>
      <c r="AH103" s="46"/>
      <c r="AI103" s="40"/>
      <c r="AJ103" s="198"/>
    </row>
    <row r="104" spans="2:36" s="33" customFormat="1" ht="12" customHeight="1" x14ac:dyDescent="0.2">
      <c r="B104" s="33" t="s">
        <v>391</v>
      </c>
      <c r="C104" s="40" t="s">
        <v>635</v>
      </c>
      <c r="D104" s="40"/>
      <c r="E104" s="50">
        <v>14</v>
      </c>
      <c r="F104" s="46"/>
      <c r="G104" s="50">
        <v>18</v>
      </c>
      <c r="H104" s="46"/>
      <c r="I104" s="50">
        <v>31</v>
      </c>
      <c r="J104" s="46"/>
      <c r="K104" s="50">
        <v>31</v>
      </c>
      <c r="L104" s="46"/>
      <c r="M104" s="50">
        <v>0</v>
      </c>
      <c r="N104" s="46"/>
      <c r="O104" s="50">
        <v>0</v>
      </c>
      <c r="P104" s="46"/>
      <c r="Q104" s="50">
        <v>0</v>
      </c>
      <c r="R104" s="46"/>
      <c r="S104" s="50">
        <v>31</v>
      </c>
      <c r="T104" s="46"/>
      <c r="U104" s="50">
        <v>0</v>
      </c>
      <c r="V104" s="50"/>
      <c r="W104" s="50">
        <v>30</v>
      </c>
      <c r="X104" s="50"/>
      <c r="Y104" s="50">
        <v>1</v>
      </c>
      <c r="Z104" s="50"/>
      <c r="AA104" s="50">
        <v>0</v>
      </c>
      <c r="AB104" s="46"/>
      <c r="AC104" s="50">
        <v>0</v>
      </c>
      <c r="AD104" s="46"/>
      <c r="AE104" s="50">
        <v>0</v>
      </c>
      <c r="AF104" s="46"/>
      <c r="AG104" s="50">
        <v>0</v>
      </c>
      <c r="AH104" s="46"/>
      <c r="AI104" s="40"/>
      <c r="AJ104" s="198"/>
    </row>
    <row r="105" spans="2:36" s="33" customFormat="1" ht="12" customHeight="1" x14ac:dyDescent="0.2">
      <c r="B105" s="33" t="s">
        <v>392</v>
      </c>
      <c r="C105" s="40" t="s">
        <v>637</v>
      </c>
      <c r="D105" s="40"/>
      <c r="E105" s="50">
        <v>12</v>
      </c>
      <c r="F105" s="46"/>
      <c r="G105" s="50">
        <v>0</v>
      </c>
      <c r="H105" s="46"/>
      <c r="I105" s="50">
        <v>12</v>
      </c>
      <c r="J105" s="46"/>
      <c r="K105" s="50">
        <v>12</v>
      </c>
      <c r="L105" s="46"/>
      <c r="M105" s="50">
        <v>0</v>
      </c>
      <c r="N105" s="46"/>
      <c r="O105" s="50">
        <v>12</v>
      </c>
      <c r="P105" s="46"/>
      <c r="Q105" s="50">
        <v>0</v>
      </c>
      <c r="R105" s="46"/>
      <c r="S105" s="50">
        <v>0</v>
      </c>
      <c r="T105" s="46"/>
      <c r="U105" s="50">
        <v>0</v>
      </c>
      <c r="V105" s="50"/>
      <c r="W105" s="50">
        <v>0</v>
      </c>
      <c r="X105" s="50"/>
      <c r="Y105" s="50">
        <v>0</v>
      </c>
      <c r="Z105" s="50"/>
      <c r="AA105" s="50">
        <v>0</v>
      </c>
      <c r="AB105" s="46"/>
      <c r="AC105" s="50">
        <v>0</v>
      </c>
      <c r="AD105" s="46"/>
      <c r="AE105" s="50">
        <v>0</v>
      </c>
      <c r="AF105" s="46"/>
      <c r="AG105" s="50">
        <v>0</v>
      </c>
      <c r="AH105" s="46"/>
      <c r="AI105" s="40"/>
      <c r="AJ105" s="198"/>
    </row>
    <row r="106" spans="2:36" s="33" customFormat="1" ht="12" customHeight="1" x14ac:dyDescent="0.2">
      <c r="B106" s="33" t="s">
        <v>312</v>
      </c>
      <c r="C106" s="40" t="s">
        <v>216</v>
      </c>
      <c r="D106" s="40"/>
      <c r="E106" s="50">
        <v>689</v>
      </c>
      <c r="F106" s="46"/>
      <c r="G106" s="50">
        <v>-176</v>
      </c>
      <c r="H106" s="46"/>
      <c r="I106" s="50">
        <v>513</v>
      </c>
      <c r="J106" s="46"/>
      <c r="K106" s="50">
        <v>30</v>
      </c>
      <c r="L106" s="46"/>
      <c r="M106" s="50">
        <v>484</v>
      </c>
      <c r="N106" s="46"/>
      <c r="O106" s="50">
        <v>1</v>
      </c>
      <c r="P106" s="46"/>
      <c r="Q106" s="50">
        <v>204</v>
      </c>
      <c r="R106" s="46"/>
      <c r="S106" s="50">
        <v>308</v>
      </c>
      <c r="T106" s="46"/>
      <c r="U106" s="50">
        <v>20</v>
      </c>
      <c r="V106" s="50"/>
      <c r="W106" s="50">
        <v>286</v>
      </c>
      <c r="X106" s="50"/>
      <c r="Y106" s="50">
        <v>1</v>
      </c>
      <c r="Z106" s="50"/>
      <c r="AA106" s="50">
        <v>0</v>
      </c>
      <c r="AB106" s="46"/>
      <c r="AC106" s="50">
        <v>39</v>
      </c>
      <c r="AD106" s="46"/>
      <c r="AE106" s="50">
        <v>150</v>
      </c>
      <c r="AF106" s="46"/>
      <c r="AG106" s="50">
        <v>66</v>
      </c>
      <c r="AH106" s="46"/>
      <c r="AI106" s="40"/>
      <c r="AJ106" s="198"/>
    </row>
    <row r="107" spans="2:36" s="33" customFormat="1" ht="12" customHeight="1" x14ac:dyDescent="0.2">
      <c r="B107" s="33" t="s">
        <v>399</v>
      </c>
      <c r="C107" s="40" t="s">
        <v>640</v>
      </c>
      <c r="D107" s="40"/>
      <c r="E107" s="50">
        <v>0</v>
      </c>
      <c r="F107" s="46"/>
      <c r="G107" s="50">
        <v>0</v>
      </c>
      <c r="H107" s="46"/>
      <c r="I107" s="50">
        <v>0</v>
      </c>
      <c r="J107" s="46"/>
      <c r="K107" s="50">
        <v>0</v>
      </c>
      <c r="L107" s="46"/>
      <c r="M107" s="50">
        <v>0</v>
      </c>
      <c r="N107" s="46"/>
      <c r="O107" s="50">
        <v>0</v>
      </c>
      <c r="P107" s="46"/>
      <c r="Q107" s="50">
        <v>0</v>
      </c>
      <c r="R107" s="46"/>
      <c r="S107" s="50">
        <v>0</v>
      </c>
      <c r="T107" s="46"/>
      <c r="U107" s="50">
        <v>0</v>
      </c>
      <c r="V107" s="50"/>
      <c r="W107" s="50">
        <v>0</v>
      </c>
      <c r="X107" s="50"/>
      <c r="Y107" s="50">
        <v>0</v>
      </c>
      <c r="Z107" s="50"/>
      <c r="AA107" s="50">
        <v>0</v>
      </c>
      <c r="AB107" s="46"/>
      <c r="AC107" s="50">
        <v>0</v>
      </c>
      <c r="AD107" s="46"/>
      <c r="AE107" s="50">
        <v>0</v>
      </c>
      <c r="AF107" s="46"/>
      <c r="AG107" s="50">
        <v>0</v>
      </c>
      <c r="AH107" s="46"/>
      <c r="AI107" s="40"/>
      <c r="AJ107" s="198"/>
    </row>
    <row r="108" spans="2:36" s="33" customFormat="1" ht="12" customHeight="1" x14ac:dyDescent="0.2">
      <c r="B108" s="33" t="s">
        <v>451</v>
      </c>
      <c r="C108" s="40" t="s">
        <v>642</v>
      </c>
      <c r="D108" s="40"/>
      <c r="E108" s="50">
        <v>0</v>
      </c>
      <c r="F108" s="46"/>
      <c r="G108" s="50">
        <v>0</v>
      </c>
      <c r="H108" s="46"/>
      <c r="I108" s="50">
        <v>0</v>
      </c>
      <c r="J108" s="46"/>
      <c r="K108" s="50">
        <v>0</v>
      </c>
      <c r="L108" s="46"/>
      <c r="M108" s="50">
        <v>0</v>
      </c>
      <c r="N108" s="46"/>
      <c r="O108" s="50">
        <v>0</v>
      </c>
      <c r="P108" s="46"/>
      <c r="Q108" s="50">
        <v>0</v>
      </c>
      <c r="R108" s="46"/>
      <c r="S108" s="50">
        <v>0</v>
      </c>
      <c r="T108" s="46"/>
      <c r="U108" s="50">
        <v>0</v>
      </c>
      <c r="V108" s="50"/>
      <c r="W108" s="50">
        <v>0</v>
      </c>
      <c r="X108" s="50"/>
      <c r="Y108" s="50">
        <v>0</v>
      </c>
      <c r="Z108" s="50"/>
      <c r="AA108" s="50">
        <v>0</v>
      </c>
      <c r="AB108" s="46"/>
      <c r="AC108" s="50">
        <v>0</v>
      </c>
      <c r="AD108" s="46"/>
      <c r="AE108" s="50">
        <v>0</v>
      </c>
      <c r="AF108" s="46"/>
      <c r="AG108" s="50">
        <v>0</v>
      </c>
      <c r="AH108" s="46"/>
      <c r="AI108" s="40"/>
      <c r="AJ108" s="198"/>
    </row>
    <row r="109" spans="2:36" s="33" customFormat="1" ht="12" customHeight="1" x14ac:dyDescent="0.2">
      <c r="B109" s="33" t="s">
        <v>398</v>
      </c>
      <c r="C109" s="40" t="s">
        <v>644</v>
      </c>
      <c r="D109" s="40"/>
      <c r="E109" s="50">
        <v>3</v>
      </c>
      <c r="F109" s="46"/>
      <c r="G109" s="50">
        <v>0</v>
      </c>
      <c r="H109" s="46"/>
      <c r="I109" s="50">
        <v>3</v>
      </c>
      <c r="J109" s="46"/>
      <c r="K109" s="50">
        <v>3</v>
      </c>
      <c r="L109" s="46"/>
      <c r="M109" s="50">
        <v>0</v>
      </c>
      <c r="N109" s="46"/>
      <c r="O109" s="50">
        <v>0</v>
      </c>
      <c r="P109" s="46"/>
      <c r="Q109" s="50">
        <v>0</v>
      </c>
      <c r="R109" s="46"/>
      <c r="S109" s="50">
        <v>3</v>
      </c>
      <c r="T109" s="46"/>
      <c r="U109" s="50">
        <v>0</v>
      </c>
      <c r="V109" s="50"/>
      <c r="W109" s="50">
        <v>0</v>
      </c>
      <c r="X109" s="50"/>
      <c r="Y109" s="50">
        <v>3</v>
      </c>
      <c r="Z109" s="50"/>
      <c r="AA109" s="50">
        <v>0</v>
      </c>
      <c r="AB109" s="46"/>
      <c r="AC109" s="50">
        <v>0</v>
      </c>
      <c r="AD109" s="46"/>
      <c r="AE109" s="50">
        <v>0</v>
      </c>
      <c r="AF109" s="46"/>
      <c r="AG109" s="50">
        <v>0</v>
      </c>
      <c r="AH109" s="46"/>
      <c r="AI109" s="40"/>
      <c r="AJ109" s="198"/>
    </row>
    <row r="110" spans="2:36" s="33" customFormat="1" ht="12" customHeight="1" x14ac:dyDescent="0.2">
      <c r="B110" s="33" t="s">
        <v>396</v>
      </c>
      <c r="C110" s="40" t="s">
        <v>646</v>
      </c>
      <c r="D110" s="40"/>
      <c r="E110" s="50">
        <v>1</v>
      </c>
      <c r="F110" s="46"/>
      <c r="G110" s="50">
        <v>0</v>
      </c>
      <c r="H110" s="46"/>
      <c r="I110" s="50">
        <v>1</v>
      </c>
      <c r="J110" s="46"/>
      <c r="K110" s="50">
        <v>1</v>
      </c>
      <c r="L110" s="46"/>
      <c r="M110" s="50">
        <v>0</v>
      </c>
      <c r="N110" s="46"/>
      <c r="O110" s="50">
        <v>0</v>
      </c>
      <c r="P110" s="46"/>
      <c r="Q110" s="50">
        <v>0</v>
      </c>
      <c r="R110" s="46"/>
      <c r="S110" s="50">
        <v>1</v>
      </c>
      <c r="T110" s="46"/>
      <c r="U110" s="50">
        <v>0</v>
      </c>
      <c r="V110" s="50"/>
      <c r="W110" s="50">
        <v>0</v>
      </c>
      <c r="X110" s="50"/>
      <c r="Y110" s="50">
        <v>1</v>
      </c>
      <c r="Z110" s="50"/>
      <c r="AA110" s="50">
        <v>0</v>
      </c>
      <c r="AB110" s="46"/>
      <c r="AC110" s="50">
        <v>0</v>
      </c>
      <c r="AD110" s="46"/>
      <c r="AE110" s="50">
        <v>0</v>
      </c>
      <c r="AF110" s="46"/>
      <c r="AG110" s="50">
        <v>0</v>
      </c>
      <c r="AH110" s="46"/>
      <c r="AI110" s="40"/>
      <c r="AJ110" s="198"/>
    </row>
    <row r="111" spans="2:36" s="33" customFormat="1" ht="12" customHeight="1" x14ac:dyDescent="0.2">
      <c r="B111" s="33" t="s">
        <v>400</v>
      </c>
      <c r="C111" s="40" t="s">
        <v>648</v>
      </c>
      <c r="D111" s="40"/>
      <c r="E111" s="50">
        <v>0</v>
      </c>
      <c r="F111" s="46"/>
      <c r="G111" s="50">
        <v>0</v>
      </c>
      <c r="H111" s="46"/>
      <c r="I111" s="50">
        <v>0</v>
      </c>
      <c r="J111" s="46"/>
      <c r="K111" s="50">
        <v>0</v>
      </c>
      <c r="L111" s="46"/>
      <c r="M111" s="50">
        <v>0</v>
      </c>
      <c r="N111" s="46"/>
      <c r="O111" s="50">
        <v>0</v>
      </c>
      <c r="P111" s="46"/>
      <c r="Q111" s="50">
        <v>0</v>
      </c>
      <c r="R111" s="46"/>
      <c r="S111" s="50">
        <v>0</v>
      </c>
      <c r="T111" s="46"/>
      <c r="U111" s="50">
        <v>0</v>
      </c>
      <c r="V111" s="50"/>
      <c r="W111" s="50">
        <v>0</v>
      </c>
      <c r="X111" s="50"/>
      <c r="Y111" s="50">
        <v>0</v>
      </c>
      <c r="Z111" s="50"/>
      <c r="AA111" s="50">
        <v>0</v>
      </c>
      <c r="AB111" s="46"/>
      <c r="AC111" s="50">
        <v>0</v>
      </c>
      <c r="AD111" s="46"/>
      <c r="AE111" s="50">
        <v>0</v>
      </c>
      <c r="AF111" s="46"/>
      <c r="AG111" s="50">
        <v>0</v>
      </c>
      <c r="AH111" s="46"/>
      <c r="AI111" s="40"/>
      <c r="AJ111" s="198"/>
    </row>
    <row r="112" spans="2:36" s="33" customFormat="1" ht="12" customHeight="1" x14ac:dyDescent="0.2">
      <c r="B112" s="33" t="s">
        <v>313</v>
      </c>
      <c r="C112" s="40" t="s">
        <v>227</v>
      </c>
      <c r="D112" s="40"/>
      <c r="E112" s="50">
        <v>7805</v>
      </c>
      <c r="F112" s="46"/>
      <c r="G112" s="50">
        <v>-819</v>
      </c>
      <c r="H112" s="46"/>
      <c r="I112" s="50">
        <v>6986</v>
      </c>
      <c r="J112" s="46"/>
      <c r="K112" s="50">
        <v>2775</v>
      </c>
      <c r="L112" s="46"/>
      <c r="M112" s="50">
        <v>4211</v>
      </c>
      <c r="N112" s="46"/>
      <c r="O112" s="50">
        <v>638</v>
      </c>
      <c r="P112" s="46"/>
      <c r="Q112" s="50">
        <v>3996</v>
      </c>
      <c r="R112" s="46"/>
      <c r="S112" s="50">
        <v>2352</v>
      </c>
      <c r="T112" s="46"/>
      <c r="U112" s="50">
        <v>105</v>
      </c>
      <c r="V112" s="50"/>
      <c r="W112" s="50">
        <v>1924</v>
      </c>
      <c r="X112" s="50"/>
      <c r="Y112" s="50">
        <v>323</v>
      </c>
      <c r="Z112" s="50"/>
      <c r="AA112" s="50">
        <v>0</v>
      </c>
      <c r="AB112" s="46"/>
      <c r="AC112" s="50">
        <v>24</v>
      </c>
      <c r="AD112" s="46"/>
      <c r="AE112" s="50">
        <v>992</v>
      </c>
      <c r="AF112" s="46"/>
      <c r="AG112" s="50">
        <v>627</v>
      </c>
      <c r="AH112" s="46"/>
      <c r="AI112" s="40"/>
      <c r="AJ112" s="198"/>
    </row>
    <row r="113" spans="2:36" s="33" customFormat="1" ht="12" customHeight="1" x14ac:dyDescent="0.2">
      <c r="B113" s="33" t="s">
        <v>413</v>
      </c>
      <c r="C113" s="40" t="s">
        <v>651</v>
      </c>
      <c r="D113" s="40"/>
      <c r="E113" s="50">
        <v>0</v>
      </c>
      <c r="F113" s="46"/>
      <c r="G113" s="50">
        <v>0</v>
      </c>
      <c r="H113" s="46"/>
      <c r="I113" s="50">
        <v>0</v>
      </c>
      <c r="J113" s="46"/>
      <c r="K113" s="50">
        <v>0</v>
      </c>
      <c r="L113" s="46"/>
      <c r="M113" s="50">
        <v>0</v>
      </c>
      <c r="N113" s="46"/>
      <c r="O113" s="50">
        <v>0</v>
      </c>
      <c r="P113" s="46"/>
      <c r="Q113" s="50">
        <v>0</v>
      </c>
      <c r="R113" s="46"/>
      <c r="S113" s="50">
        <v>0</v>
      </c>
      <c r="T113" s="46"/>
      <c r="U113" s="50">
        <v>0</v>
      </c>
      <c r="V113" s="50"/>
      <c r="W113" s="50">
        <v>0</v>
      </c>
      <c r="X113" s="50"/>
      <c r="Y113" s="50">
        <v>0</v>
      </c>
      <c r="Z113" s="50"/>
      <c r="AA113" s="50">
        <v>0</v>
      </c>
      <c r="AB113" s="46"/>
      <c r="AC113" s="50">
        <v>0</v>
      </c>
      <c r="AD113" s="46"/>
      <c r="AE113" s="50">
        <v>0</v>
      </c>
      <c r="AF113" s="46"/>
      <c r="AG113" s="50">
        <v>0</v>
      </c>
      <c r="AH113" s="46"/>
      <c r="AI113" s="40"/>
      <c r="AJ113" s="198"/>
    </row>
    <row r="114" spans="2:36" s="33" customFormat="1" ht="12" customHeight="1" x14ac:dyDescent="0.2">
      <c r="B114" s="33" t="s">
        <v>280</v>
      </c>
      <c r="C114" s="40" t="s">
        <v>228</v>
      </c>
      <c r="D114" s="40"/>
      <c r="E114" s="50">
        <v>84</v>
      </c>
      <c r="F114" s="46"/>
      <c r="G114" s="50">
        <v>-51</v>
      </c>
      <c r="H114" s="46"/>
      <c r="I114" s="50">
        <v>32</v>
      </c>
      <c r="J114" s="46"/>
      <c r="K114" s="50">
        <v>32</v>
      </c>
      <c r="L114" s="46"/>
      <c r="M114" s="50">
        <v>0</v>
      </c>
      <c r="N114" s="46"/>
      <c r="O114" s="50">
        <v>8</v>
      </c>
      <c r="P114" s="46"/>
      <c r="Q114" s="50">
        <v>-1</v>
      </c>
      <c r="R114" s="46"/>
      <c r="S114" s="50">
        <v>26</v>
      </c>
      <c r="T114" s="46"/>
      <c r="U114" s="50">
        <v>0</v>
      </c>
      <c r="V114" s="50"/>
      <c r="W114" s="50">
        <v>24</v>
      </c>
      <c r="X114" s="50"/>
      <c r="Y114" s="50">
        <v>1</v>
      </c>
      <c r="Z114" s="50"/>
      <c r="AA114" s="50">
        <v>0</v>
      </c>
      <c r="AB114" s="46"/>
      <c r="AC114" s="50">
        <v>0</v>
      </c>
      <c r="AD114" s="46"/>
      <c r="AE114" s="50">
        <v>0</v>
      </c>
      <c r="AF114" s="46"/>
      <c r="AG114" s="50">
        <v>1</v>
      </c>
      <c r="AH114" s="46"/>
      <c r="AI114" s="40"/>
      <c r="AJ114" s="198"/>
    </row>
    <row r="115" spans="2:36" s="33" customFormat="1" ht="12" customHeight="1" x14ac:dyDescent="0.2">
      <c r="B115" s="33" t="s">
        <v>407</v>
      </c>
      <c r="C115" s="40" t="s">
        <v>654</v>
      </c>
      <c r="D115" s="40"/>
      <c r="E115" s="50">
        <v>63</v>
      </c>
      <c r="F115" s="46"/>
      <c r="G115" s="50">
        <v>92</v>
      </c>
      <c r="H115" s="46"/>
      <c r="I115" s="50">
        <v>155</v>
      </c>
      <c r="J115" s="46"/>
      <c r="K115" s="50">
        <v>155</v>
      </c>
      <c r="L115" s="46"/>
      <c r="M115" s="50">
        <v>0</v>
      </c>
      <c r="N115" s="46"/>
      <c r="O115" s="50">
        <v>22</v>
      </c>
      <c r="P115" s="46"/>
      <c r="Q115" s="50">
        <v>12</v>
      </c>
      <c r="R115" s="46"/>
      <c r="S115" s="50">
        <v>122</v>
      </c>
      <c r="T115" s="46"/>
      <c r="U115" s="50">
        <v>0</v>
      </c>
      <c r="V115" s="50"/>
      <c r="W115" s="50">
        <v>116</v>
      </c>
      <c r="X115" s="50"/>
      <c r="Y115" s="50">
        <v>5</v>
      </c>
      <c r="Z115" s="50"/>
      <c r="AA115" s="50">
        <v>0</v>
      </c>
      <c r="AB115" s="46"/>
      <c r="AC115" s="50">
        <v>0</v>
      </c>
      <c r="AD115" s="46"/>
      <c r="AE115" s="50">
        <v>0</v>
      </c>
      <c r="AF115" s="46"/>
      <c r="AG115" s="50">
        <v>0</v>
      </c>
      <c r="AH115" s="46"/>
      <c r="AI115" s="40"/>
      <c r="AJ115" s="198"/>
    </row>
    <row r="116" spans="2:36" s="33" customFormat="1" ht="12" customHeight="1" x14ac:dyDescent="0.2">
      <c r="B116" s="33" t="s">
        <v>411</v>
      </c>
      <c r="C116" s="40" t="s">
        <v>656</v>
      </c>
      <c r="D116" s="40"/>
      <c r="E116" s="50">
        <v>100</v>
      </c>
      <c r="F116" s="46"/>
      <c r="G116" s="50">
        <v>-1</v>
      </c>
      <c r="H116" s="46"/>
      <c r="I116" s="50">
        <v>99</v>
      </c>
      <c r="J116" s="46"/>
      <c r="K116" s="50">
        <v>15</v>
      </c>
      <c r="L116" s="46"/>
      <c r="M116" s="50">
        <v>84</v>
      </c>
      <c r="N116" s="46"/>
      <c r="O116" s="50">
        <v>0</v>
      </c>
      <c r="P116" s="46"/>
      <c r="Q116" s="50">
        <v>73</v>
      </c>
      <c r="R116" s="46"/>
      <c r="S116" s="50">
        <v>26</v>
      </c>
      <c r="T116" s="46"/>
      <c r="U116" s="50">
        <v>0</v>
      </c>
      <c r="V116" s="50"/>
      <c r="W116" s="50">
        <v>11</v>
      </c>
      <c r="X116" s="50"/>
      <c r="Y116" s="50">
        <v>15</v>
      </c>
      <c r="Z116" s="50"/>
      <c r="AA116" s="50">
        <v>0</v>
      </c>
      <c r="AB116" s="46"/>
      <c r="AC116" s="50">
        <v>0</v>
      </c>
      <c r="AD116" s="46"/>
      <c r="AE116" s="50">
        <v>0</v>
      </c>
      <c r="AF116" s="46"/>
      <c r="AG116" s="50">
        <v>0</v>
      </c>
      <c r="AH116" s="46"/>
      <c r="AI116" s="40"/>
      <c r="AJ116" s="198"/>
    </row>
    <row r="117" spans="2:36" s="33" customFormat="1" ht="12" customHeight="1" x14ac:dyDescent="0.2">
      <c r="B117" s="33" t="s">
        <v>281</v>
      </c>
      <c r="C117" s="40" t="s">
        <v>10</v>
      </c>
      <c r="D117" s="40"/>
      <c r="E117" s="50">
        <v>2181</v>
      </c>
      <c r="F117" s="46"/>
      <c r="G117" s="50">
        <v>-312</v>
      </c>
      <c r="H117" s="46"/>
      <c r="I117" s="50">
        <v>1868</v>
      </c>
      <c r="J117" s="46"/>
      <c r="K117" s="50">
        <v>905</v>
      </c>
      <c r="L117" s="46"/>
      <c r="M117" s="50">
        <v>963</v>
      </c>
      <c r="N117" s="46"/>
      <c r="O117" s="50">
        <v>88</v>
      </c>
      <c r="P117" s="46"/>
      <c r="Q117" s="50">
        <v>581</v>
      </c>
      <c r="R117" s="46"/>
      <c r="S117" s="50">
        <v>1200</v>
      </c>
      <c r="T117" s="46"/>
      <c r="U117" s="50">
        <v>115</v>
      </c>
      <c r="V117" s="50"/>
      <c r="W117" s="50">
        <v>985</v>
      </c>
      <c r="X117" s="50"/>
      <c r="Y117" s="50">
        <v>100</v>
      </c>
      <c r="Z117" s="50"/>
      <c r="AA117" s="50">
        <v>0</v>
      </c>
      <c r="AB117" s="46"/>
      <c r="AC117" s="50">
        <v>7</v>
      </c>
      <c r="AD117" s="46"/>
      <c r="AE117" s="50">
        <v>259</v>
      </c>
      <c r="AF117" s="46"/>
      <c r="AG117" s="50">
        <v>223</v>
      </c>
      <c r="AH117" s="46"/>
      <c r="AI117" s="40"/>
      <c r="AJ117" s="198"/>
    </row>
    <row r="118" spans="2:36" s="33" customFormat="1" ht="12" customHeight="1" x14ac:dyDescent="0.2">
      <c r="B118" s="33" t="s">
        <v>412</v>
      </c>
      <c r="C118" s="40" t="s">
        <v>659</v>
      </c>
      <c r="D118" s="40"/>
      <c r="E118" s="50">
        <v>3</v>
      </c>
      <c r="F118" s="46"/>
      <c r="G118" s="50">
        <v>0</v>
      </c>
      <c r="H118" s="46"/>
      <c r="I118" s="50">
        <v>3</v>
      </c>
      <c r="J118" s="46"/>
      <c r="K118" s="50">
        <v>3</v>
      </c>
      <c r="L118" s="46"/>
      <c r="M118" s="50">
        <v>0</v>
      </c>
      <c r="N118" s="46"/>
      <c r="O118" s="50">
        <v>0</v>
      </c>
      <c r="P118" s="46"/>
      <c r="Q118" s="50">
        <v>0</v>
      </c>
      <c r="R118" s="46"/>
      <c r="S118" s="50">
        <v>3</v>
      </c>
      <c r="T118" s="46"/>
      <c r="U118" s="50">
        <v>0</v>
      </c>
      <c r="V118" s="50"/>
      <c r="W118" s="50">
        <v>0</v>
      </c>
      <c r="X118" s="50"/>
      <c r="Y118" s="50">
        <v>3</v>
      </c>
      <c r="Z118" s="50"/>
      <c r="AA118" s="50">
        <v>0</v>
      </c>
      <c r="AB118" s="46"/>
      <c r="AC118" s="50">
        <v>0</v>
      </c>
      <c r="AD118" s="46"/>
      <c r="AE118" s="50">
        <v>0</v>
      </c>
      <c r="AF118" s="46"/>
      <c r="AG118" s="50">
        <v>0</v>
      </c>
      <c r="AH118" s="46"/>
      <c r="AI118" s="40"/>
      <c r="AJ118" s="198"/>
    </row>
    <row r="119" spans="2:36" s="33" customFormat="1" ht="12" customHeight="1" x14ac:dyDescent="0.2">
      <c r="B119" s="33" t="s">
        <v>282</v>
      </c>
      <c r="C119" s="40" t="s">
        <v>19</v>
      </c>
      <c r="D119" s="40"/>
      <c r="E119" s="50">
        <v>8</v>
      </c>
      <c r="F119" s="46"/>
      <c r="G119" s="50">
        <v>-4</v>
      </c>
      <c r="H119" s="46"/>
      <c r="I119" s="50">
        <v>4</v>
      </c>
      <c r="J119" s="46"/>
      <c r="K119" s="50">
        <v>4</v>
      </c>
      <c r="L119" s="46"/>
      <c r="M119" s="50">
        <v>0</v>
      </c>
      <c r="N119" s="46"/>
      <c r="O119" s="50">
        <v>0</v>
      </c>
      <c r="P119" s="46"/>
      <c r="Q119" s="50">
        <v>0</v>
      </c>
      <c r="R119" s="46"/>
      <c r="S119" s="50">
        <v>4</v>
      </c>
      <c r="T119" s="46"/>
      <c r="U119" s="50">
        <v>0</v>
      </c>
      <c r="V119" s="50"/>
      <c r="W119" s="50">
        <v>3</v>
      </c>
      <c r="X119" s="50"/>
      <c r="Y119" s="50">
        <v>1</v>
      </c>
      <c r="Z119" s="50"/>
      <c r="AA119" s="50">
        <v>0</v>
      </c>
      <c r="AB119" s="46"/>
      <c r="AC119" s="50">
        <v>0</v>
      </c>
      <c r="AD119" s="46"/>
      <c r="AE119" s="50">
        <v>0</v>
      </c>
      <c r="AF119" s="46"/>
      <c r="AG119" s="50">
        <v>0</v>
      </c>
      <c r="AH119" s="46"/>
      <c r="AI119" s="40"/>
      <c r="AJ119" s="198"/>
    </row>
    <row r="120" spans="2:36" s="33" customFormat="1" ht="12" customHeight="1" x14ac:dyDescent="0.2">
      <c r="B120" s="33" t="s">
        <v>283</v>
      </c>
      <c r="C120" s="40" t="s">
        <v>18</v>
      </c>
      <c r="D120" s="40"/>
      <c r="E120" s="50">
        <v>559</v>
      </c>
      <c r="F120" s="46"/>
      <c r="G120" s="50">
        <v>-412</v>
      </c>
      <c r="H120" s="46"/>
      <c r="I120" s="50">
        <v>147</v>
      </c>
      <c r="J120" s="46"/>
      <c r="K120" s="50">
        <v>131</v>
      </c>
      <c r="L120" s="46"/>
      <c r="M120" s="50">
        <v>16</v>
      </c>
      <c r="N120" s="46"/>
      <c r="O120" s="50">
        <v>136</v>
      </c>
      <c r="P120" s="46"/>
      <c r="Q120" s="50">
        <v>8</v>
      </c>
      <c r="R120" s="46"/>
      <c r="S120" s="50">
        <v>3</v>
      </c>
      <c r="T120" s="46"/>
      <c r="U120" s="50">
        <v>1</v>
      </c>
      <c r="V120" s="50"/>
      <c r="W120" s="50">
        <v>0</v>
      </c>
      <c r="X120" s="50"/>
      <c r="Y120" s="50">
        <v>1</v>
      </c>
      <c r="Z120" s="50"/>
      <c r="AA120" s="50">
        <v>0</v>
      </c>
      <c r="AB120" s="46"/>
      <c r="AC120" s="50">
        <v>0</v>
      </c>
      <c r="AD120" s="46"/>
      <c r="AE120" s="50">
        <v>1</v>
      </c>
      <c r="AF120" s="46"/>
      <c r="AG120" s="50">
        <v>0</v>
      </c>
      <c r="AH120" s="46"/>
      <c r="AI120" s="40"/>
      <c r="AJ120" s="198"/>
    </row>
    <row r="121" spans="2:36" s="33" customFormat="1" ht="12" customHeight="1" x14ac:dyDescent="0.2">
      <c r="B121" s="33" t="s">
        <v>284</v>
      </c>
      <c r="C121" s="40" t="s">
        <v>17</v>
      </c>
      <c r="D121" s="40"/>
      <c r="E121" s="50">
        <v>2376</v>
      </c>
      <c r="F121" s="46"/>
      <c r="G121" s="50">
        <v>57</v>
      </c>
      <c r="H121" s="46"/>
      <c r="I121" s="50">
        <v>2433</v>
      </c>
      <c r="J121" s="46"/>
      <c r="K121" s="50">
        <v>1416</v>
      </c>
      <c r="L121" s="46"/>
      <c r="M121" s="50">
        <v>1017</v>
      </c>
      <c r="N121" s="46"/>
      <c r="O121" s="50">
        <v>216</v>
      </c>
      <c r="P121" s="46"/>
      <c r="Q121" s="50">
        <v>911</v>
      </c>
      <c r="R121" s="46"/>
      <c r="S121" s="50">
        <v>1306</v>
      </c>
      <c r="T121" s="46"/>
      <c r="U121" s="50">
        <v>91</v>
      </c>
      <c r="V121" s="50"/>
      <c r="W121" s="50">
        <v>1008</v>
      </c>
      <c r="X121" s="50"/>
      <c r="Y121" s="50">
        <v>208</v>
      </c>
      <c r="Z121" s="50"/>
      <c r="AA121" s="50">
        <v>0</v>
      </c>
      <c r="AB121" s="46"/>
      <c r="AC121" s="50">
        <v>1573</v>
      </c>
      <c r="AD121" s="46"/>
      <c r="AE121" s="50">
        <v>1924</v>
      </c>
      <c r="AF121" s="46"/>
      <c r="AG121" s="50">
        <v>1054</v>
      </c>
      <c r="AH121" s="46"/>
      <c r="AI121" s="40"/>
      <c r="AJ121" s="198"/>
    </row>
    <row r="122" spans="2:36" s="33" customFormat="1" ht="12" customHeight="1" x14ac:dyDescent="0.2">
      <c r="B122" s="33" t="s">
        <v>285</v>
      </c>
      <c r="C122" s="40" t="s">
        <v>214</v>
      </c>
      <c r="D122" s="40"/>
      <c r="E122" s="50">
        <v>412</v>
      </c>
      <c r="F122" s="46"/>
      <c r="G122" s="50">
        <v>-36</v>
      </c>
      <c r="H122" s="46"/>
      <c r="I122" s="50">
        <v>376</v>
      </c>
      <c r="J122" s="46"/>
      <c r="K122" s="50">
        <v>205</v>
      </c>
      <c r="L122" s="46"/>
      <c r="M122" s="50">
        <v>170</v>
      </c>
      <c r="N122" s="46"/>
      <c r="O122" s="50">
        <v>30</v>
      </c>
      <c r="P122" s="46"/>
      <c r="Q122" s="50">
        <v>131</v>
      </c>
      <c r="R122" s="46"/>
      <c r="S122" s="50">
        <v>215</v>
      </c>
      <c r="T122" s="46"/>
      <c r="U122" s="50">
        <v>0</v>
      </c>
      <c r="V122" s="50"/>
      <c r="W122" s="50">
        <v>211</v>
      </c>
      <c r="X122" s="50"/>
      <c r="Y122" s="50">
        <v>4</v>
      </c>
      <c r="Z122" s="50"/>
      <c r="AA122" s="50">
        <v>0</v>
      </c>
      <c r="AB122" s="46"/>
      <c r="AC122" s="50">
        <v>0</v>
      </c>
      <c r="AD122" s="46"/>
      <c r="AE122" s="50">
        <v>0</v>
      </c>
      <c r="AF122" s="46"/>
      <c r="AG122" s="50">
        <v>19</v>
      </c>
      <c r="AH122" s="46"/>
      <c r="AI122" s="40"/>
      <c r="AJ122" s="198"/>
    </row>
    <row r="123" spans="2:36" s="33" customFormat="1" ht="12" customHeight="1" x14ac:dyDescent="0.2">
      <c r="B123" s="33" t="s">
        <v>286</v>
      </c>
      <c r="C123" s="40" t="s">
        <v>21</v>
      </c>
      <c r="D123" s="40"/>
      <c r="E123" s="50">
        <v>1448</v>
      </c>
      <c r="F123" s="46"/>
      <c r="G123" s="50">
        <v>-32</v>
      </c>
      <c r="H123" s="46"/>
      <c r="I123" s="50">
        <v>1416</v>
      </c>
      <c r="J123" s="46"/>
      <c r="K123" s="50">
        <v>847</v>
      </c>
      <c r="L123" s="46"/>
      <c r="M123" s="50">
        <v>569</v>
      </c>
      <c r="N123" s="46"/>
      <c r="O123" s="50">
        <v>103</v>
      </c>
      <c r="P123" s="46"/>
      <c r="Q123" s="50">
        <v>355</v>
      </c>
      <c r="R123" s="46"/>
      <c r="S123" s="50">
        <v>958</v>
      </c>
      <c r="T123" s="46"/>
      <c r="U123" s="50">
        <v>7</v>
      </c>
      <c r="V123" s="50"/>
      <c r="W123" s="50">
        <v>850</v>
      </c>
      <c r="X123" s="50"/>
      <c r="Y123" s="50">
        <v>101</v>
      </c>
      <c r="Z123" s="50"/>
      <c r="AA123" s="50">
        <v>0</v>
      </c>
      <c r="AB123" s="46"/>
      <c r="AC123" s="50">
        <v>26</v>
      </c>
      <c r="AD123" s="46"/>
      <c r="AE123" s="50">
        <v>7</v>
      </c>
      <c r="AF123" s="46"/>
      <c r="AG123" s="50">
        <v>39</v>
      </c>
      <c r="AH123" s="46"/>
      <c r="AI123" s="40"/>
      <c r="AJ123" s="198"/>
    </row>
    <row r="124" spans="2:36" s="33" customFormat="1" ht="12" customHeight="1" x14ac:dyDescent="0.2">
      <c r="B124" s="33" t="s">
        <v>287</v>
      </c>
      <c r="C124" s="40" t="s">
        <v>22</v>
      </c>
      <c r="D124" s="40"/>
      <c r="E124" s="50">
        <v>4130</v>
      </c>
      <c r="F124" s="46"/>
      <c r="G124" s="50">
        <v>-332</v>
      </c>
      <c r="H124" s="46"/>
      <c r="I124" s="50">
        <v>3798</v>
      </c>
      <c r="J124" s="46"/>
      <c r="K124" s="50">
        <v>1056</v>
      </c>
      <c r="L124" s="46"/>
      <c r="M124" s="50">
        <v>2741</v>
      </c>
      <c r="N124" s="46"/>
      <c r="O124" s="50">
        <v>242</v>
      </c>
      <c r="P124" s="46"/>
      <c r="Q124" s="50">
        <v>1814</v>
      </c>
      <c r="R124" s="46"/>
      <c r="S124" s="50">
        <v>1741</v>
      </c>
      <c r="T124" s="46"/>
      <c r="U124" s="50">
        <v>5</v>
      </c>
      <c r="V124" s="50"/>
      <c r="W124" s="50">
        <v>973</v>
      </c>
      <c r="X124" s="50"/>
      <c r="Y124" s="50">
        <v>763</v>
      </c>
      <c r="Z124" s="50"/>
      <c r="AA124" s="50">
        <v>0</v>
      </c>
      <c r="AB124" s="46"/>
      <c r="AC124" s="50">
        <v>4</v>
      </c>
      <c r="AD124" s="46"/>
      <c r="AE124" s="50">
        <v>14</v>
      </c>
      <c r="AF124" s="46"/>
      <c r="AG124" s="50">
        <v>558</v>
      </c>
      <c r="AH124" s="46"/>
      <c r="AI124" s="40"/>
      <c r="AJ124" s="198"/>
    </row>
    <row r="125" spans="2:36" s="33" customFormat="1" ht="12" customHeight="1" x14ac:dyDescent="0.2">
      <c r="B125" s="33" t="s">
        <v>288</v>
      </c>
      <c r="C125" s="40" t="s">
        <v>24</v>
      </c>
      <c r="D125" s="40"/>
      <c r="E125" s="50">
        <v>4974</v>
      </c>
      <c r="F125" s="46"/>
      <c r="G125" s="50">
        <v>304</v>
      </c>
      <c r="H125" s="46"/>
      <c r="I125" s="50">
        <v>5278</v>
      </c>
      <c r="J125" s="46"/>
      <c r="K125" s="50">
        <v>4402</v>
      </c>
      <c r="L125" s="46"/>
      <c r="M125" s="50">
        <v>877</v>
      </c>
      <c r="N125" s="46"/>
      <c r="O125" s="50">
        <v>825</v>
      </c>
      <c r="P125" s="46"/>
      <c r="Q125" s="50">
        <v>507</v>
      </c>
      <c r="R125" s="46"/>
      <c r="S125" s="50">
        <v>3946</v>
      </c>
      <c r="T125" s="46"/>
      <c r="U125" s="50">
        <v>1901</v>
      </c>
      <c r="V125" s="50"/>
      <c r="W125" s="50">
        <v>1079</v>
      </c>
      <c r="X125" s="50"/>
      <c r="Y125" s="50">
        <v>966</v>
      </c>
      <c r="Z125" s="50"/>
      <c r="AA125" s="50">
        <v>0</v>
      </c>
      <c r="AB125" s="46"/>
      <c r="AC125" s="50">
        <v>135</v>
      </c>
      <c r="AD125" s="46"/>
      <c r="AE125" s="50">
        <v>516</v>
      </c>
      <c r="AF125" s="46"/>
      <c r="AG125" s="50">
        <v>955</v>
      </c>
      <c r="AH125" s="46"/>
      <c r="AI125" s="40"/>
      <c r="AJ125" s="198"/>
    </row>
    <row r="126" spans="2:36" s="33" customFormat="1" ht="12" customHeight="1" x14ac:dyDescent="0.2">
      <c r="B126" s="33" t="s">
        <v>422</v>
      </c>
      <c r="C126" s="40" t="s">
        <v>668</v>
      </c>
      <c r="D126" s="40"/>
      <c r="E126" s="50">
        <v>0</v>
      </c>
      <c r="F126" s="46"/>
      <c r="G126" s="50">
        <v>0</v>
      </c>
      <c r="H126" s="46"/>
      <c r="I126" s="50">
        <v>0</v>
      </c>
      <c r="J126" s="46"/>
      <c r="K126" s="50">
        <v>0</v>
      </c>
      <c r="L126" s="46"/>
      <c r="M126" s="50">
        <v>0</v>
      </c>
      <c r="N126" s="46"/>
      <c r="O126" s="50">
        <v>0</v>
      </c>
      <c r="P126" s="46"/>
      <c r="Q126" s="50">
        <v>0</v>
      </c>
      <c r="R126" s="46"/>
      <c r="S126" s="50">
        <v>0</v>
      </c>
      <c r="T126" s="46"/>
      <c r="U126" s="50">
        <v>0</v>
      </c>
      <c r="V126" s="50"/>
      <c r="W126" s="50">
        <v>0</v>
      </c>
      <c r="X126" s="50"/>
      <c r="Y126" s="50">
        <v>0</v>
      </c>
      <c r="Z126" s="50"/>
      <c r="AA126" s="50">
        <v>0</v>
      </c>
      <c r="AB126" s="46"/>
      <c r="AC126" s="50">
        <v>0</v>
      </c>
      <c r="AD126" s="46"/>
      <c r="AE126" s="50">
        <v>0</v>
      </c>
      <c r="AF126" s="46"/>
      <c r="AG126" s="50">
        <v>0</v>
      </c>
      <c r="AH126" s="46"/>
      <c r="AI126" s="40"/>
      <c r="AJ126" s="198"/>
    </row>
    <row r="127" spans="2:36" s="33" customFormat="1" ht="12" customHeight="1" x14ac:dyDescent="0.2">
      <c r="B127" s="33" t="s">
        <v>289</v>
      </c>
      <c r="C127" s="40" t="s">
        <v>232</v>
      </c>
      <c r="D127" s="40"/>
      <c r="E127" s="50">
        <v>847</v>
      </c>
      <c r="F127" s="46"/>
      <c r="G127" s="50">
        <v>2008</v>
      </c>
      <c r="H127" s="46"/>
      <c r="I127" s="50">
        <v>2855</v>
      </c>
      <c r="J127" s="46"/>
      <c r="K127" s="50">
        <v>2855</v>
      </c>
      <c r="L127" s="46"/>
      <c r="M127" s="50">
        <v>0</v>
      </c>
      <c r="N127" s="46"/>
      <c r="O127" s="50">
        <v>0</v>
      </c>
      <c r="P127" s="46"/>
      <c r="Q127" s="50">
        <v>0</v>
      </c>
      <c r="R127" s="46"/>
      <c r="S127" s="50">
        <v>2855</v>
      </c>
      <c r="T127" s="46"/>
      <c r="U127" s="50">
        <v>3</v>
      </c>
      <c r="V127" s="50"/>
      <c r="W127" s="50">
        <v>2817</v>
      </c>
      <c r="X127" s="50"/>
      <c r="Y127" s="50">
        <v>35</v>
      </c>
      <c r="Z127" s="50"/>
      <c r="AA127" s="50">
        <v>0</v>
      </c>
      <c r="AB127" s="46"/>
      <c r="AC127" s="50">
        <v>9</v>
      </c>
      <c r="AD127" s="46"/>
      <c r="AE127" s="50">
        <v>159</v>
      </c>
      <c r="AF127" s="46"/>
      <c r="AG127" s="50">
        <v>350</v>
      </c>
      <c r="AH127" s="46"/>
      <c r="AI127" s="40"/>
      <c r="AJ127" s="198"/>
    </row>
    <row r="128" spans="2:36" s="33" customFormat="1" ht="12" customHeight="1" x14ac:dyDescent="0.2">
      <c r="B128" s="33" t="s">
        <v>290</v>
      </c>
      <c r="C128" s="40" t="s">
        <v>236</v>
      </c>
      <c r="D128" s="40"/>
      <c r="E128" s="50">
        <v>45</v>
      </c>
      <c r="F128" s="46"/>
      <c r="G128" s="50">
        <v>0</v>
      </c>
      <c r="H128" s="46"/>
      <c r="I128" s="50">
        <v>45</v>
      </c>
      <c r="J128" s="46"/>
      <c r="K128" s="50">
        <v>45</v>
      </c>
      <c r="L128" s="46"/>
      <c r="M128" s="50">
        <v>0</v>
      </c>
      <c r="N128" s="46"/>
      <c r="O128" s="50">
        <v>0</v>
      </c>
      <c r="P128" s="46"/>
      <c r="Q128" s="50">
        <v>0</v>
      </c>
      <c r="R128" s="46"/>
      <c r="S128" s="50">
        <v>45</v>
      </c>
      <c r="T128" s="46"/>
      <c r="U128" s="50">
        <v>43</v>
      </c>
      <c r="V128" s="50"/>
      <c r="W128" s="50">
        <v>0</v>
      </c>
      <c r="X128" s="50"/>
      <c r="Y128" s="50">
        <v>1</v>
      </c>
      <c r="Z128" s="50"/>
      <c r="AA128" s="50">
        <v>0</v>
      </c>
      <c r="AB128" s="46"/>
      <c r="AC128" s="50">
        <v>0</v>
      </c>
      <c r="AD128" s="46"/>
      <c r="AE128" s="50">
        <v>0</v>
      </c>
      <c r="AF128" s="46"/>
      <c r="AG128" s="50">
        <v>0</v>
      </c>
      <c r="AH128" s="46"/>
      <c r="AI128" s="40"/>
      <c r="AJ128" s="198"/>
    </row>
    <row r="129" spans="2:36" s="33" customFormat="1" ht="12" customHeight="1" x14ac:dyDescent="0.2">
      <c r="B129" s="33" t="s">
        <v>425</v>
      </c>
      <c r="C129" s="40" t="s">
        <v>672</v>
      </c>
      <c r="D129" s="40"/>
      <c r="E129" s="50">
        <v>5</v>
      </c>
      <c r="F129" s="46"/>
      <c r="G129" s="50">
        <v>-3</v>
      </c>
      <c r="H129" s="46"/>
      <c r="I129" s="50">
        <v>3</v>
      </c>
      <c r="J129" s="46"/>
      <c r="K129" s="50">
        <v>3</v>
      </c>
      <c r="L129" s="46"/>
      <c r="M129" s="50">
        <v>0</v>
      </c>
      <c r="N129" s="46"/>
      <c r="O129" s="50">
        <v>0</v>
      </c>
      <c r="P129" s="46"/>
      <c r="Q129" s="50">
        <v>0</v>
      </c>
      <c r="R129" s="46"/>
      <c r="S129" s="50">
        <v>3</v>
      </c>
      <c r="T129" s="46"/>
      <c r="U129" s="50">
        <v>0</v>
      </c>
      <c r="V129" s="50"/>
      <c r="W129" s="50">
        <v>0</v>
      </c>
      <c r="X129" s="50"/>
      <c r="Y129" s="50">
        <v>3</v>
      </c>
      <c r="Z129" s="50"/>
      <c r="AA129" s="50">
        <v>0</v>
      </c>
      <c r="AB129" s="46"/>
      <c r="AC129" s="50">
        <v>0</v>
      </c>
      <c r="AD129" s="46"/>
      <c r="AE129" s="50">
        <v>0</v>
      </c>
      <c r="AF129" s="46"/>
      <c r="AG129" s="50">
        <v>0</v>
      </c>
      <c r="AH129" s="46"/>
      <c r="AI129" s="40"/>
      <c r="AJ129" s="198"/>
    </row>
    <row r="130" spans="2:36" s="33" customFormat="1" ht="12" customHeight="1" x14ac:dyDescent="0.2">
      <c r="B130" s="33" t="s">
        <v>291</v>
      </c>
      <c r="C130" s="40" t="s">
        <v>45</v>
      </c>
      <c r="D130" s="40"/>
      <c r="E130" s="50">
        <v>15</v>
      </c>
      <c r="F130" s="46"/>
      <c r="G130" s="50">
        <v>0</v>
      </c>
      <c r="H130" s="46"/>
      <c r="I130" s="50">
        <v>15</v>
      </c>
      <c r="J130" s="46"/>
      <c r="K130" s="50">
        <v>15</v>
      </c>
      <c r="L130" s="46"/>
      <c r="M130" s="50">
        <v>0</v>
      </c>
      <c r="N130" s="46"/>
      <c r="O130" s="50">
        <v>14</v>
      </c>
      <c r="P130" s="46"/>
      <c r="Q130" s="50">
        <v>0</v>
      </c>
      <c r="R130" s="46"/>
      <c r="S130" s="50">
        <v>1</v>
      </c>
      <c r="T130" s="46"/>
      <c r="U130" s="50">
        <v>0</v>
      </c>
      <c r="V130" s="50"/>
      <c r="W130" s="50">
        <v>0</v>
      </c>
      <c r="X130" s="50"/>
      <c r="Y130" s="50">
        <v>1</v>
      </c>
      <c r="Z130" s="50"/>
      <c r="AA130" s="50">
        <v>0</v>
      </c>
      <c r="AB130" s="46"/>
      <c r="AC130" s="50">
        <v>0</v>
      </c>
      <c r="AD130" s="46"/>
      <c r="AE130" s="50">
        <v>3</v>
      </c>
      <c r="AF130" s="46"/>
      <c r="AG130" s="50">
        <v>105</v>
      </c>
      <c r="AH130" s="46"/>
      <c r="AI130" s="40"/>
      <c r="AJ130" s="198"/>
    </row>
    <row r="131" spans="2:36" s="33" customFormat="1" ht="12" customHeight="1" x14ac:dyDescent="0.2">
      <c r="B131" s="33" t="s">
        <v>292</v>
      </c>
      <c r="C131" s="40" t="s">
        <v>238</v>
      </c>
      <c r="D131" s="40"/>
      <c r="E131" s="50">
        <v>15</v>
      </c>
      <c r="F131" s="46"/>
      <c r="G131" s="50">
        <v>85</v>
      </c>
      <c r="H131" s="46"/>
      <c r="I131" s="50">
        <v>100</v>
      </c>
      <c r="J131" s="46"/>
      <c r="K131" s="50">
        <v>100</v>
      </c>
      <c r="L131" s="46"/>
      <c r="M131" s="50">
        <v>0</v>
      </c>
      <c r="N131" s="46"/>
      <c r="O131" s="50">
        <v>9</v>
      </c>
      <c r="P131" s="46"/>
      <c r="Q131" s="50">
        <v>0</v>
      </c>
      <c r="R131" s="46"/>
      <c r="S131" s="50">
        <v>91</v>
      </c>
      <c r="T131" s="46"/>
      <c r="U131" s="50">
        <v>0</v>
      </c>
      <c r="V131" s="50"/>
      <c r="W131" s="50">
        <v>86</v>
      </c>
      <c r="X131" s="50"/>
      <c r="Y131" s="50">
        <v>4</v>
      </c>
      <c r="Z131" s="50"/>
      <c r="AA131" s="50">
        <v>0</v>
      </c>
      <c r="AB131" s="46"/>
      <c r="AC131" s="50">
        <v>0</v>
      </c>
      <c r="AD131" s="46"/>
      <c r="AE131" s="50">
        <v>0</v>
      </c>
      <c r="AF131" s="46"/>
      <c r="AG131" s="50">
        <v>0</v>
      </c>
      <c r="AH131" s="46"/>
      <c r="AI131" s="40"/>
      <c r="AJ131" s="198"/>
    </row>
    <row r="132" spans="2:36" s="33" customFormat="1" ht="12" customHeight="1" x14ac:dyDescent="0.2">
      <c r="B132" s="33" t="s">
        <v>430</v>
      </c>
      <c r="C132" s="40" t="s">
        <v>676</v>
      </c>
      <c r="D132" s="40"/>
      <c r="E132" s="50">
        <v>0</v>
      </c>
      <c r="F132" s="46"/>
      <c r="G132" s="50">
        <v>0</v>
      </c>
      <c r="H132" s="46"/>
      <c r="I132" s="50">
        <v>0</v>
      </c>
      <c r="J132" s="46"/>
      <c r="K132" s="50">
        <v>0</v>
      </c>
      <c r="L132" s="46"/>
      <c r="M132" s="50">
        <v>0</v>
      </c>
      <c r="N132" s="46"/>
      <c r="O132" s="50">
        <v>0</v>
      </c>
      <c r="P132" s="46"/>
      <c r="Q132" s="50">
        <v>0</v>
      </c>
      <c r="R132" s="46"/>
      <c r="S132" s="50">
        <v>0</v>
      </c>
      <c r="T132" s="46"/>
      <c r="U132" s="50">
        <v>0</v>
      </c>
      <c r="V132" s="50"/>
      <c r="W132" s="50">
        <v>0</v>
      </c>
      <c r="X132" s="50"/>
      <c r="Y132" s="50">
        <v>0</v>
      </c>
      <c r="Z132" s="50"/>
      <c r="AA132" s="50">
        <v>0</v>
      </c>
      <c r="AB132" s="46"/>
      <c r="AC132" s="50">
        <v>0</v>
      </c>
      <c r="AD132" s="46"/>
      <c r="AE132" s="50">
        <v>0</v>
      </c>
      <c r="AF132" s="46"/>
      <c r="AG132" s="50">
        <v>0</v>
      </c>
      <c r="AH132" s="46"/>
      <c r="AI132" s="40"/>
      <c r="AJ132" s="198"/>
    </row>
    <row r="133" spans="2:36" s="33" customFormat="1" ht="12" customHeight="1" x14ac:dyDescent="0.2">
      <c r="B133" s="33" t="s">
        <v>293</v>
      </c>
      <c r="C133" s="40" t="s">
        <v>237</v>
      </c>
      <c r="D133" s="40"/>
      <c r="E133" s="50">
        <v>389</v>
      </c>
      <c r="F133" s="46"/>
      <c r="G133" s="50">
        <v>-108</v>
      </c>
      <c r="H133" s="46"/>
      <c r="I133" s="50">
        <v>281</v>
      </c>
      <c r="J133" s="46"/>
      <c r="K133" s="50">
        <v>281</v>
      </c>
      <c r="L133" s="46"/>
      <c r="M133" s="50">
        <v>0</v>
      </c>
      <c r="N133" s="46"/>
      <c r="O133" s="50">
        <v>145</v>
      </c>
      <c r="P133" s="46"/>
      <c r="Q133" s="50">
        <v>4</v>
      </c>
      <c r="R133" s="46"/>
      <c r="S133" s="50">
        <v>132</v>
      </c>
      <c r="T133" s="46"/>
      <c r="U133" s="50">
        <v>3</v>
      </c>
      <c r="V133" s="50"/>
      <c r="W133" s="50">
        <v>119</v>
      </c>
      <c r="X133" s="50"/>
      <c r="Y133" s="50">
        <v>11</v>
      </c>
      <c r="Z133" s="50"/>
      <c r="AA133" s="50">
        <v>0</v>
      </c>
      <c r="AB133" s="46"/>
      <c r="AC133" s="50">
        <v>47</v>
      </c>
      <c r="AD133" s="46"/>
      <c r="AE133" s="50">
        <v>104</v>
      </c>
      <c r="AF133" s="46"/>
      <c r="AG133" s="50">
        <v>23</v>
      </c>
      <c r="AH133" s="46"/>
      <c r="AI133" s="40"/>
      <c r="AJ133" s="198"/>
    </row>
    <row r="134" spans="2:36" s="33" customFormat="1" ht="12" customHeight="1" x14ac:dyDescent="0.2">
      <c r="B134" s="33" t="s">
        <v>294</v>
      </c>
      <c r="C134" s="40" t="s">
        <v>48</v>
      </c>
      <c r="D134" s="40"/>
      <c r="E134" s="50">
        <v>27</v>
      </c>
      <c r="F134" s="46"/>
      <c r="G134" s="50">
        <v>-23</v>
      </c>
      <c r="H134" s="46"/>
      <c r="I134" s="50">
        <v>4</v>
      </c>
      <c r="J134" s="46"/>
      <c r="K134" s="50">
        <v>4</v>
      </c>
      <c r="L134" s="46"/>
      <c r="M134" s="50">
        <v>0</v>
      </c>
      <c r="N134" s="46"/>
      <c r="O134" s="50">
        <v>0</v>
      </c>
      <c r="P134" s="46"/>
      <c r="Q134" s="50">
        <v>0</v>
      </c>
      <c r="R134" s="46"/>
      <c r="S134" s="50">
        <v>4</v>
      </c>
      <c r="T134" s="46"/>
      <c r="U134" s="50">
        <v>0</v>
      </c>
      <c r="V134" s="50"/>
      <c r="W134" s="50">
        <v>4</v>
      </c>
      <c r="X134" s="50"/>
      <c r="Y134" s="50">
        <v>0</v>
      </c>
      <c r="Z134" s="50"/>
      <c r="AA134" s="50">
        <v>0</v>
      </c>
      <c r="AB134" s="46"/>
      <c r="AC134" s="50">
        <v>0</v>
      </c>
      <c r="AD134" s="46"/>
      <c r="AE134" s="50">
        <v>5</v>
      </c>
      <c r="AF134" s="46"/>
      <c r="AG134" s="50">
        <v>105</v>
      </c>
      <c r="AH134" s="46"/>
      <c r="AI134" s="40"/>
      <c r="AJ134" s="198"/>
    </row>
    <row r="135" spans="2:36" s="33" customFormat="1" ht="12" customHeight="1" x14ac:dyDescent="0.2">
      <c r="B135" s="33" t="s">
        <v>432</v>
      </c>
      <c r="C135" s="40" t="s">
        <v>680</v>
      </c>
      <c r="D135" s="40"/>
      <c r="E135" s="50">
        <v>20</v>
      </c>
      <c r="F135" s="46"/>
      <c r="G135" s="50">
        <v>0</v>
      </c>
      <c r="H135" s="46"/>
      <c r="I135" s="50">
        <v>20</v>
      </c>
      <c r="J135" s="46"/>
      <c r="K135" s="50">
        <v>20</v>
      </c>
      <c r="L135" s="46"/>
      <c r="M135" s="50">
        <v>0</v>
      </c>
      <c r="N135" s="46"/>
      <c r="O135" s="50">
        <v>11</v>
      </c>
      <c r="P135" s="46"/>
      <c r="Q135" s="50">
        <v>4</v>
      </c>
      <c r="R135" s="46"/>
      <c r="S135" s="50">
        <v>5</v>
      </c>
      <c r="T135" s="46"/>
      <c r="U135" s="50">
        <v>1</v>
      </c>
      <c r="V135" s="50"/>
      <c r="W135" s="50">
        <v>0</v>
      </c>
      <c r="X135" s="50"/>
      <c r="Y135" s="50">
        <v>4</v>
      </c>
      <c r="Z135" s="50"/>
      <c r="AA135" s="50">
        <v>0</v>
      </c>
      <c r="AB135" s="46"/>
      <c r="AC135" s="50">
        <v>0</v>
      </c>
      <c r="AD135" s="46"/>
      <c r="AE135" s="50">
        <v>0</v>
      </c>
      <c r="AF135" s="46"/>
      <c r="AG135" s="50">
        <v>0</v>
      </c>
      <c r="AH135" s="46"/>
      <c r="AI135" s="40"/>
      <c r="AJ135" s="198"/>
    </row>
    <row r="136" spans="2:36" s="33" customFormat="1" ht="12" customHeight="1" x14ac:dyDescent="0.2">
      <c r="B136" s="33" t="s">
        <v>295</v>
      </c>
      <c r="C136" s="40" t="s">
        <v>49</v>
      </c>
      <c r="D136" s="40"/>
      <c r="E136" s="50">
        <v>7140</v>
      </c>
      <c r="F136" s="46"/>
      <c r="G136" s="50">
        <v>-1098</v>
      </c>
      <c r="H136" s="46"/>
      <c r="I136" s="50">
        <v>6042</v>
      </c>
      <c r="J136" s="46"/>
      <c r="K136" s="50">
        <v>3380</v>
      </c>
      <c r="L136" s="46"/>
      <c r="M136" s="50">
        <v>2661</v>
      </c>
      <c r="N136" s="46"/>
      <c r="O136" s="50">
        <v>562</v>
      </c>
      <c r="P136" s="46"/>
      <c r="Q136" s="50">
        <v>2894</v>
      </c>
      <c r="R136" s="46"/>
      <c r="S136" s="50">
        <v>2586</v>
      </c>
      <c r="T136" s="46"/>
      <c r="U136" s="50">
        <v>43</v>
      </c>
      <c r="V136" s="50"/>
      <c r="W136" s="50">
        <v>2278</v>
      </c>
      <c r="X136" s="50"/>
      <c r="Y136" s="50">
        <v>265</v>
      </c>
      <c r="Z136" s="50"/>
      <c r="AA136" s="50">
        <v>0</v>
      </c>
      <c r="AB136" s="46"/>
      <c r="AC136" s="50">
        <v>61</v>
      </c>
      <c r="AD136" s="46"/>
      <c r="AE136" s="50">
        <v>12</v>
      </c>
      <c r="AF136" s="46"/>
      <c r="AG136" s="50">
        <v>312</v>
      </c>
      <c r="AH136" s="46"/>
      <c r="AI136" s="40"/>
      <c r="AJ136" s="198"/>
    </row>
    <row r="137" spans="2:36" s="33" customFormat="1" ht="12" customHeight="1" x14ac:dyDescent="0.2">
      <c r="B137" s="33" t="s">
        <v>296</v>
      </c>
      <c r="C137" s="40" t="s">
        <v>27</v>
      </c>
      <c r="D137" s="40"/>
      <c r="E137" s="50">
        <v>7451</v>
      </c>
      <c r="F137" s="46"/>
      <c r="G137" s="50">
        <v>-400</v>
      </c>
      <c r="H137" s="46"/>
      <c r="I137" s="50">
        <v>7051</v>
      </c>
      <c r="J137" s="46"/>
      <c r="K137" s="50">
        <v>1498</v>
      </c>
      <c r="L137" s="46"/>
      <c r="M137" s="50">
        <v>5553</v>
      </c>
      <c r="N137" s="46"/>
      <c r="O137" s="50">
        <v>157</v>
      </c>
      <c r="P137" s="46"/>
      <c r="Q137" s="50">
        <v>2994</v>
      </c>
      <c r="R137" s="46"/>
      <c r="S137" s="50">
        <v>3900</v>
      </c>
      <c r="T137" s="46"/>
      <c r="U137" s="50">
        <v>18</v>
      </c>
      <c r="V137" s="50"/>
      <c r="W137" s="50">
        <v>2429</v>
      </c>
      <c r="X137" s="50"/>
      <c r="Y137" s="50">
        <v>1454</v>
      </c>
      <c r="Z137" s="50"/>
      <c r="AA137" s="50">
        <v>0</v>
      </c>
      <c r="AB137" s="46"/>
      <c r="AC137" s="50">
        <v>97</v>
      </c>
      <c r="AD137" s="46"/>
      <c r="AE137" s="50">
        <v>609</v>
      </c>
      <c r="AF137" s="46"/>
      <c r="AG137" s="50">
        <v>1183</v>
      </c>
      <c r="AH137" s="46"/>
      <c r="AI137" s="40"/>
      <c r="AJ137" s="198"/>
    </row>
    <row r="138" spans="2:36" s="33" customFormat="1" ht="12" customHeight="1" x14ac:dyDescent="0.2">
      <c r="B138" s="33" t="s">
        <v>297</v>
      </c>
      <c r="C138" s="40" t="s">
        <v>32</v>
      </c>
      <c r="D138" s="40"/>
      <c r="E138" s="50">
        <v>14</v>
      </c>
      <c r="F138" s="46"/>
      <c r="G138" s="50">
        <v>4</v>
      </c>
      <c r="H138" s="46"/>
      <c r="I138" s="50">
        <v>18</v>
      </c>
      <c r="J138" s="46"/>
      <c r="K138" s="50">
        <v>18</v>
      </c>
      <c r="L138" s="46"/>
      <c r="M138" s="50">
        <v>0</v>
      </c>
      <c r="N138" s="46"/>
      <c r="O138" s="50">
        <v>14</v>
      </c>
      <c r="P138" s="46"/>
      <c r="Q138" s="50">
        <v>0</v>
      </c>
      <c r="R138" s="46"/>
      <c r="S138" s="50">
        <v>4</v>
      </c>
      <c r="T138" s="46"/>
      <c r="U138" s="50">
        <v>0</v>
      </c>
      <c r="V138" s="50"/>
      <c r="W138" s="50">
        <v>4</v>
      </c>
      <c r="X138" s="50"/>
      <c r="Y138" s="50">
        <v>0</v>
      </c>
      <c r="Z138" s="50"/>
      <c r="AA138" s="50">
        <v>0</v>
      </c>
      <c r="AB138" s="46"/>
      <c r="AC138" s="50">
        <v>0</v>
      </c>
      <c r="AD138" s="46"/>
      <c r="AE138" s="50">
        <v>27</v>
      </c>
      <c r="AF138" s="46"/>
      <c r="AG138" s="50">
        <v>4</v>
      </c>
      <c r="AH138" s="46"/>
      <c r="AI138" s="40"/>
      <c r="AJ138" s="198"/>
    </row>
    <row r="139" spans="2:36" s="33" customFormat="1" ht="12" customHeight="1" x14ac:dyDescent="0.2">
      <c r="B139" s="33" t="s">
        <v>298</v>
      </c>
      <c r="C139" s="40" t="s">
        <v>35</v>
      </c>
      <c r="D139" s="40"/>
      <c r="E139" s="50">
        <v>16009</v>
      </c>
      <c r="F139" s="46"/>
      <c r="G139" s="50">
        <v>-1825</v>
      </c>
      <c r="H139" s="46"/>
      <c r="I139" s="50">
        <v>14184</v>
      </c>
      <c r="J139" s="46"/>
      <c r="K139" s="50">
        <v>9365</v>
      </c>
      <c r="L139" s="46"/>
      <c r="M139" s="50">
        <v>4819</v>
      </c>
      <c r="N139" s="46"/>
      <c r="O139" s="50">
        <v>6529</v>
      </c>
      <c r="P139" s="46"/>
      <c r="Q139" s="50">
        <v>2865</v>
      </c>
      <c r="R139" s="46"/>
      <c r="S139" s="50">
        <v>4789</v>
      </c>
      <c r="T139" s="46"/>
      <c r="U139" s="50">
        <v>474</v>
      </c>
      <c r="V139" s="50"/>
      <c r="W139" s="50">
        <v>3731</v>
      </c>
      <c r="X139" s="50"/>
      <c r="Y139" s="50">
        <v>580</v>
      </c>
      <c r="Z139" s="50"/>
      <c r="AA139" s="50">
        <v>4</v>
      </c>
      <c r="AB139" s="46"/>
      <c r="AC139" s="50">
        <v>816</v>
      </c>
      <c r="AD139" s="46"/>
      <c r="AE139" s="50">
        <v>3448</v>
      </c>
      <c r="AF139" s="46"/>
      <c r="AG139" s="50">
        <v>1078</v>
      </c>
      <c r="AH139" s="46"/>
      <c r="AI139" s="40"/>
      <c r="AJ139" s="198"/>
    </row>
    <row r="140" spans="2:36" s="33" customFormat="1" ht="12" customHeight="1" x14ac:dyDescent="0.2">
      <c r="B140" s="33" t="s">
        <v>441</v>
      </c>
      <c r="C140" s="40" t="s">
        <v>686</v>
      </c>
      <c r="D140" s="40"/>
      <c r="E140" s="50">
        <v>-4</v>
      </c>
      <c r="F140" s="46"/>
      <c r="G140" s="50">
        <v>0</v>
      </c>
      <c r="H140" s="46"/>
      <c r="I140" s="50">
        <v>-4</v>
      </c>
      <c r="J140" s="46"/>
      <c r="K140" s="50">
        <v>-4</v>
      </c>
      <c r="L140" s="46"/>
      <c r="M140" s="50">
        <v>0</v>
      </c>
      <c r="N140" s="46"/>
      <c r="O140" s="50">
        <v>0</v>
      </c>
      <c r="P140" s="46"/>
      <c r="Q140" s="50">
        <v>0</v>
      </c>
      <c r="R140" s="46"/>
      <c r="S140" s="50">
        <v>-4</v>
      </c>
      <c r="T140" s="46"/>
      <c r="U140" s="50">
        <v>0</v>
      </c>
      <c r="V140" s="50"/>
      <c r="W140" s="50">
        <v>-4</v>
      </c>
      <c r="X140" s="50"/>
      <c r="Y140" s="50">
        <v>0</v>
      </c>
      <c r="Z140" s="50"/>
      <c r="AA140" s="50">
        <v>0</v>
      </c>
      <c r="AB140" s="46"/>
      <c r="AC140" s="50">
        <v>0</v>
      </c>
      <c r="AD140" s="46"/>
      <c r="AE140" s="50">
        <v>14</v>
      </c>
      <c r="AF140" s="46"/>
      <c r="AG140" s="50">
        <v>0</v>
      </c>
      <c r="AH140" s="46"/>
      <c r="AI140" s="40"/>
      <c r="AJ140" s="198"/>
    </row>
    <row r="141" spans="2:36" s="33" customFormat="1" ht="12" customHeight="1" x14ac:dyDescent="0.2">
      <c r="B141" s="33" t="s">
        <v>443</v>
      </c>
      <c r="C141" s="40" t="s">
        <v>688</v>
      </c>
      <c r="D141" s="40"/>
      <c r="E141" s="50">
        <v>0</v>
      </c>
      <c r="F141" s="46"/>
      <c r="G141" s="50">
        <v>0</v>
      </c>
      <c r="H141" s="46"/>
      <c r="I141" s="50">
        <v>0</v>
      </c>
      <c r="J141" s="46"/>
      <c r="K141" s="50">
        <v>0</v>
      </c>
      <c r="L141" s="46"/>
      <c r="M141" s="50">
        <v>0</v>
      </c>
      <c r="N141" s="46"/>
      <c r="O141" s="50">
        <v>0</v>
      </c>
      <c r="P141" s="46"/>
      <c r="Q141" s="50">
        <v>0</v>
      </c>
      <c r="R141" s="46"/>
      <c r="S141" s="50">
        <v>0</v>
      </c>
      <c r="T141" s="46"/>
      <c r="U141" s="50">
        <v>0</v>
      </c>
      <c r="V141" s="50"/>
      <c r="W141" s="50">
        <v>0</v>
      </c>
      <c r="X141" s="50"/>
      <c r="Y141" s="50">
        <v>0</v>
      </c>
      <c r="Z141" s="50"/>
      <c r="AA141" s="50">
        <v>0</v>
      </c>
      <c r="AB141" s="46"/>
      <c r="AC141" s="50">
        <v>0</v>
      </c>
      <c r="AD141" s="46"/>
      <c r="AE141" s="50">
        <v>0</v>
      </c>
      <c r="AF141" s="46"/>
      <c r="AG141" s="50">
        <v>0</v>
      </c>
      <c r="AH141" s="46"/>
      <c r="AI141" s="40"/>
      <c r="AJ141" s="198"/>
    </row>
    <row r="142" spans="2:36" s="33" customFormat="1" ht="12" customHeight="1" x14ac:dyDescent="0.2">
      <c r="B142" s="33" t="s">
        <v>449</v>
      </c>
      <c r="C142" s="40" t="s">
        <v>690</v>
      </c>
      <c r="D142" s="40"/>
      <c r="E142" s="50">
        <v>0</v>
      </c>
      <c r="F142" s="46"/>
      <c r="G142" s="50">
        <v>0</v>
      </c>
      <c r="H142" s="46"/>
      <c r="I142" s="50">
        <v>0</v>
      </c>
      <c r="J142" s="46"/>
      <c r="K142" s="50">
        <v>0</v>
      </c>
      <c r="L142" s="46"/>
      <c r="M142" s="50">
        <v>0</v>
      </c>
      <c r="N142" s="46"/>
      <c r="O142" s="50">
        <v>0</v>
      </c>
      <c r="P142" s="46"/>
      <c r="Q142" s="50">
        <v>0</v>
      </c>
      <c r="R142" s="46"/>
      <c r="S142" s="50">
        <v>0</v>
      </c>
      <c r="T142" s="46"/>
      <c r="U142" s="50">
        <v>0</v>
      </c>
      <c r="V142" s="50"/>
      <c r="W142" s="50">
        <v>0</v>
      </c>
      <c r="X142" s="50"/>
      <c r="Y142" s="50">
        <v>0</v>
      </c>
      <c r="Z142" s="50"/>
      <c r="AA142" s="50">
        <v>0</v>
      </c>
      <c r="AB142" s="46"/>
      <c r="AC142" s="50">
        <v>0</v>
      </c>
      <c r="AD142" s="46"/>
      <c r="AE142" s="50">
        <v>0</v>
      </c>
      <c r="AF142" s="46"/>
      <c r="AG142" s="50">
        <v>0</v>
      </c>
      <c r="AH142" s="46"/>
      <c r="AI142" s="40"/>
      <c r="AJ142" s="198"/>
    </row>
    <row r="143" spans="2:36" s="33" customFormat="1" ht="12" customHeight="1" x14ac:dyDescent="0.2">
      <c r="B143" s="33" t="s">
        <v>299</v>
      </c>
      <c r="C143" s="40" t="s">
        <v>38</v>
      </c>
      <c r="D143" s="40"/>
      <c r="E143" s="50">
        <v>21796</v>
      </c>
      <c r="F143" s="46"/>
      <c r="G143" s="50">
        <v>-261</v>
      </c>
      <c r="H143" s="46"/>
      <c r="I143" s="50">
        <v>21535</v>
      </c>
      <c r="J143" s="46"/>
      <c r="K143" s="50">
        <v>21438</v>
      </c>
      <c r="L143" s="46"/>
      <c r="M143" s="50">
        <v>97</v>
      </c>
      <c r="N143" s="46"/>
      <c r="O143" s="50">
        <v>2747</v>
      </c>
      <c r="P143" s="46"/>
      <c r="Q143" s="50">
        <v>5651</v>
      </c>
      <c r="R143" s="46"/>
      <c r="S143" s="50">
        <v>13137</v>
      </c>
      <c r="T143" s="46"/>
      <c r="U143" s="50">
        <v>9222</v>
      </c>
      <c r="V143" s="50"/>
      <c r="W143" s="50">
        <v>2811</v>
      </c>
      <c r="X143" s="50"/>
      <c r="Y143" s="50">
        <v>1104</v>
      </c>
      <c r="Z143" s="50"/>
      <c r="AA143" s="50">
        <v>0</v>
      </c>
      <c r="AB143" s="46"/>
      <c r="AC143" s="50">
        <v>305</v>
      </c>
      <c r="AD143" s="46"/>
      <c r="AE143" s="50">
        <v>2303</v>
      </c>
      <c r="AF143" s="46"/>
      <c r="AG143" s="50">
        <v>2337</v>
      </c>
      <c r="AH143" s="46"/>
      <c r="AI143" s="40"/>
      <c r="AJ143" s="198"/>
    </row>
    <row r="144" spans="2:36" s="33" customFormat="1" ht="12" customHeight="1" x14ac:dyDescent="0.2">
      <c r="B144" s="33" t="s">
        <v>446</v>
      </c>
      <c r="C144" s="40" t="s">
        <v>693</v>
      </c>
      <c r="D144" s="40"/>
      <c r="E144" s="50">
        <v>88</v>
      </c>
      <c r="F144" s="46"/>
      <c r="G144" s="50">
        <v>-4</v>
      </c>
      <c r="H144" s="46"/>
      <c r="I144" s="50">
        <v>84</v>
      </c>
      <c r="J144" s="46"/>
      <c r="K144" s="50">
        <v>84</v>
      </c>
      <c r="L144" s="46"/>
      <c r="M144" s="50">
        <v>0</v>
      </c>
      <c r="N144" s="46"/>
      <c r="O144" s="50">
        <v>1</v>
      </c>
      <c r="P144" s="46"/>
      <c r="Q144" s="50">
        <v>80</v>
      </c>
      <c r="R144" s="46"/>
      <c r="S144" s="50">
        <v>3</v>
      </c>
      <c r="T144" s="46"/>
      <c r="U144" s="50">
        <v>0</v>
      </c>
      <c r="V144" s="50"/>
      <c r="W144" s="50">
        <v>0</v>
      </c>
      <c r="X144" s="50"/>
      <c r="Y144" s="50">
        <v>3</v>
      </c>
      <c r="Z144" s="50"/>
      <c r="AA144" s="50">
        <v>0</v>
      </c>
      <c r="AB144" s="46"/>
      <c r="AC144" s="50">
        <v>26</v>
      </c>
      <c r="AD144" s="46"/>
      <c r="AE144" s="50">
        <v>0</v>
      </c>
      <c r="AF144" s="46"/>
      <c r="AG144" s="50">
        <v>100</v>
      </c>
      <c r="AH144" s="46"/>
      <c r="AI144" s="40"/>
      <c r="AJ144" s="198"/>
    </row>
    <row r="145" spans="2:36" s="33" customFormat="1" ht="12" customHeight="1" x14ac:dyDescent="0.2">
      <c r="B145" s="33" t="s">
        <v>300</v>
      </c>
      <c r="C145" s="40" t="s">
        <v>39</v>
      </c>
      <c r="D145" s="40"/>
      <c r="E145" s="50">
        <v>54</v>
      </c>
      <c r="F145" s="46"/>
      <c r="G145" s="50">
        <v>16</v>
      </c>
      <c r="H145" s="46"/>
      <c r="I145" s="50">
        <v>70</v>
      </c>
      <c r="J145" s="46"/>
      <c r="K145" s="50">
        <v>70</v>
      </c>
      <c r="L145" s="46"/>
      <c r="M145" s="50">
        <v>0</v>
      </c>
      <c r="N145" s="46"/>
      <c r="O145" s="50">
        <v>3</v>
      </c>
      <c r="P145" s="46"/>
      <c r="Q145" s="50">
        <v>0</v>
      </c>
      <c r="R145" s="46"/>
      <c r="S145" s="50">
        <v>68</v>
      </c>
      <c r="T145" s="46"/>
      <c r="U145" s="50">
        <v>5</v>
      </c>
      <c r="V145" s="50"/>
      <c r="W145" s="50">
        <v>54</v>
      </c>
      <c r="X145" s="50"/>
      <c r="Y145" s="50">
        <v>8</v>
      </c>
      <c r="Z145" s="50"/>
      <c r="AA145" s="50">
        <v>0</v>
      </c>
      <c r="AB145" s="46"/>
      <c r="AC145" s="50">
        <v>0</v>
      </c>
      <c r="AD145" s="46"/>
      <c r="AE145" s="50">
        <v>0</v>
      </c>
      <c r="AF145" s="46"/>
      <c r="AG145" s="50">
        <v>15</v>
      </c>
      <c r="AH145" s="46"/>
      <c r="AI145" s="40"/>
      <c r="AJ145" s="198"/>
    </row>
    <row r="146" spans="2:36" s="33" customFormat="1" ht="12" customHeight="1" x14ac:dyDescent="0.2">
      <c r="B146" s="33" t="s">
        <v>444</v>
      </c>
      <c r="C146" s="40" t="s">
        <v>696</v>
      </c>
      <c r="D146" s="40"/>
      <c r="E146" s="50">
        <v>65</v>
      </c>
      <c r="F146" s="46"/>
      <c r="G146" s="50">
        <v>-3</v>
      </c>
      <c r="H146" s="46"/>
      <c r="I146" s="50">
        <v>62</v>
      </c>
      <c r="J146" s="46"/>
      <c r="K146" s="50">
        <v>30</v>
      </c>
      <c r="L146" s="46"/>
      <c r="M146" s="50">
        <v>32</v>
      </c>
      <c r="N146" s="46"/>
      <c r="O146" s="50">
        <v>0</v>
      </c>
      <c r="P146" s="46"/>
      <c r="Q146" s="50">
        <v>28</v>
      </c>
      <c r="R146" s="46"/>
      <c r="S146" s="50">
        <v>34</v>
      </c>
      <c r="T146" s="46"/>
      <c r="U146" s="50">
        <v>0</v>
      </c>
      <c r="V146" s="50"/>
      <c r="W146" s="50">
        <v>34</v>
      </c>
      <c r="X146" s="50"/>
      <c r="Y146" s="50">
        <v>0</v>
      </c>
      <c r="Z146" s="50"/>
      <c r="AA146" s="50">
        <v>0</v>
      </c>
      <c r="AB146" s="46"/>
      <c r="AC146" s="50">
        <v>0</v>
      </c>
      <c r="AD146" s="46"/>
      <c r="AE146" s="50">
        <v>1</v>
      </c>
      <c r="AF146" s="46"/>
      <c r="AG146" s="50">
        <v>0</v>
      </c>
      <c r="AH146" s="46"/>
      <c r="AI146" s="40"/>
      <c r="AJ146" s="198"/>
    </row>
    <row r="147" spans="2:36" s="33" customFormat="1" ht="12" customHeight="1" x14ac:dyDescent="0.2">
      <c r="B147" s="33" t="s">
        <v>301</v>
      </c>
      <c r="C147" s="40" t="s">
        <v>260</v>
      </c>
      <c r="D147" s="40"/>
      <c r="E147" s="50">
        <v>13909</v>
      </c>
      <c r="F147" s="46"/>
      <c r="G147" s="50">
        <v>-942</v>
      </c>
      <c r="H147" s="46"/>
      <c r="I147" s="50">
        <v>12967</v>
      </c>
      <c r="J147" s="46"/>
      <c r="K147" s="50">
        <v>5386</v>
      </c>
      <c r="L147" s="46"/>
      <c r="M147" s="50">
        <v>7580</v>
      </c>
      <c r="N147" s="46"/>
      <c r="O147" s="50">
        <v>4121</v>
      </c>
      <c r="P147" s="46"/>
      <c r="Q147" s="50">
        <v>2348</v>
      </c>
      <c r="R147" s="46"/>
      <c r="S147" s="50">
        <v>6498</v>
      </c>
      <c r="T147" s="46"/>
      <c r="U147" s="50">
        <v>692</v>
      </c>
      <c r="V147" s="50"/>
      <c r="W147" s="50">
        <v>5550</v>
      </c>
      <c r="X147" s="50"/>
      <c r="Y147" s="50">
        <v>257</v>
      </c>
      <c r="Z147" s="50"/>
      <c r="AA147" s="50">
        <v>0</v>
      </c>
      <c r="AB147" s="46"/>
      <c r="AC147" s="50">
        <v>1081</v>
      </c>
      <c r="AD147" s="46"/>
      <c r="AE147" s="50">
        <v>7713</v>
      </c>
      <c r="AF147" s="46"/>
      <c r="AG147" s="50">
        <v>1646</v>
      </c>
      <c r="AH147" s="46"/>
      <c r="AI147" s="40"/>
      <c r="AJ147" s="198"/>
    </row>
    <row r="148" spans="2:36" s="33" customFormat="1" ht="12" customHeight="1" x14ac:dyDescent="0.2">
      <c r="B148" s="33" t="s">
        <v>302</v>
      </c>
      <c r="C148" s="40" t="s">
        <v>40</v>
      </c>
      <c r="D148" s="40"/>
      <c r="E148" s="50">
        <v>0</v>
      </c>
      <c r="F148" s="46"/>
      <c r="G148" s="50">
        <v>0</v>
      </c>
      <c r="H148" s="46"/>
      <c r="I148" s="50">
        <v>0</v>
      </c>
      <c r="J148" s="46"/>
      <c r="K148" s="50">
        <v>0</v>
      </c>
      <c r="L148" s="46"/>
      <c r="M148" s="50">
        <v>0</v>
      </c>
      <c r="N148" s="46"/>
      <c r="O148" s="50">
        <v>0</v>
      </c>
      <c r="P148" s="46"/>
      <c r="Q148" s="50">
        <v>0</v>
      </c>
      <c r="R148" s="46"/>
      <c r="S148" s="50">
        <v>0</v>
      </c>
      <c r="T148" s="46"/>
      <c r="U148" s="50">
        <v>0</v>
      </c>
      <c r="V148" s="50"/>
      <c r="W148" s="50">
        <v>0</v>
      </c>
      <c r="X148" s="50"/>
      <c r="Y148" s="50">
        <v>0</v>
      </c>
      <c r="Z148" s="50"/>
      <c r="AA148" s="50">
        <v>0</v>
      </c>
      <c r="AB148" s="46"/>
      <c r="AC148" s="50">
        <v>0</v>
      </c>
      <c r="AD148" s="46"/>
      <c r="AE148" s="50">
        <v>0</v>
      </c>
      <c r="AF148" s="46"/>
      <c r="AG148" s="50">
        <v>0</v>
      </c>
      <c r="AH148" s="46"/>
      <c r="AI148" s="40"/>
      <c r="AJ148" s="198"/>
    </row>
    <row r="149" spans="2:36" s="33" customFormat="1" ht="12" customHeight="1" x14ac:dyDescent="0.2">
      <c r="B149" s="33" t="s">
        <v>450</v>
      </c>
      <c r="C149" s="40" t="s">
        <v>700</v>
      </c>
      <c r="D149" s="40"/>
      <c r="E149" s="50">
        <v>9</v>
      </c>
      <c r="F149" s="46"/>
      <c r="G149" s="50">
        <v>3</v>
      </c>
      <c r="H149" s="46"/>
      <c r="I149" s="50">
        <v>12</v>
      </c>
      <c r="J149" s="46"/>
      <c r="K149" s="50">
        <v>12</v>
      </c>
      <c r="L149" s="46"/>
      <c r="M149" s="50">
        <v>0</v>
      </c>
      <c r="N149" s="46"/>
      <c r="O149" s="50">
        <v>3</v>
      </c>
      <c r="P149" s="46"/>
      <c r="Q149" s="50">
        <v>0</v>
      </c>
      <c r="R149" s="46"/>
      <c r="S149" s="50">
        <v>9</v>
      </c>
      <c r="T149" s="46"/>
      <c r="U149" s="50">
        <v>0</v>
      </c>
      <c r="V149" s="50"/>
      <c r="W149" s="50">
        <v>5</v>
      </c>
      <c r="X149" s="50"/>
      <c r="Y149" s="50">
        <v>4</v>
      </c>
      <c r="Z149" s="50"/>
      <c r="AA149" s="50">
        <v>0</v>
      </c>
      <c r="AB149" s="46"/>
      <c r="AC149" s="50">
        <v>0</v>
      </c>
      <c r="AD149" s="46"/>
      <c r="AE149" s="50">
        <v>0</v>
      </c>
      <c r="AF149" s="46"/>
      <c r="AG149" s="50">
        <v>0</v>
      </c>
      <c r="AH149" s="46"/>
      <c r="AI149" s="40"/>
      <c r="AJ149" s="198"/>
    </row>
    <row r="150" spans="2:36" s="33" customFormat="1" ht="12" customHeight="1" x14ac:dyDescent="0.2">
      <c r="B150" s="33" t="s">
        <v>303</v>
      </c>
      <c r="C150" s="40" t="s">
        <v>53</v>
      </c>
      <c r="D150" s="40"/>
      <c r="E150" s="50">
        <v>0</v>
      </c>
      <c r="F150" s="46"/>
      <c r="G150" s="50">
        <v>0</v>
      </c>
      <c r="H150" s="46"/>
      <c r="I150" s="50">
        <v>0</v>
      </c>
      <c r="J150" s="46"/>
      <c r="K150" s="50">
        <v>0</v>
      </c>
      <c r="L150" s="46"/>
      <c r="M150" s="50">
        <v>0</v>
      </c>
      <c r="N150" s="46"/>
      <c r="O150" s="50">
        <v>0</v>
      </c>
      <c r="P150" s="46"/>
      <c r="Q150" s="50">
        <v>0</v>
      </c>
      <c r="R150" s="46"/>
      <c r="S150" s="50">
        <v>0</v>
      </c>
      <c r="T150" s="46"/>
      <c r="U150" s="50">
        <v>0</v>
      </c>
      <c r="V150" s="50"/>
      <c r="W150" s="50">
        <v>0</v>
      </c>
      <c r="X150" s="50"/>
      <c r="Y150" s="50">
        <v>0</v>
      </c>
      <c r="Z150" s="50"/>
      <c r="AA150" s="50">
        <v>0</v>
      </c>
      <c r="AB150" s="46"/>
      <c r="AC150" s="50">
        <v>0</v>
      </c>
      <c r="AD150" s="46"/>
      <c r="AE150" s="50">
        <v>0</v>
      </c>
      <c r="AF150" s="46"/>
      <c r="AG150" s="50">
        <v>0</v>
      </c>
      <c r="AH150" s="46"/>
      <c r="AI150" s="40"/>
      <c r="AJ150" s="198"/>
    </row>
    <row r="151" spans="2:36" s="33" customFormat="1" ht="12" customHeight="1" x14ac:dyDescent="0.2">
      <c r="B151" s="33" t="s">
        <v>304</v>
      </c>
      <c r="C151" s="40" t="s">
        <v>60</v>
      </c>
      <c r="D151" s="40"/>
      <c r="E151" s="50">
        <v>1227</v>
      </c>
      <c r="F151" s="46"/>
      <c r="G151" s="50">
        <v>-222</v>
      </c>
      <c r="H151" s="46"/>
      <c r="I151" s="50">
        <v>1005</v>
      </c>
      <c r="J151" s="46"/>
      <c r="K151" s="50">
        <v>259</v>
      </c>
      <c r="L151" s="46"/>
      <c r="M151" s="50">
        <v>746</v>
      </c>
      <c r="N151" s="46"/>
      <c r="O151" s="50">
        <v>38</v>
      </c>
      <c r="P151" s="46"/>
      <c r="Q151" s="50">
        <v>342</v>
      </c>
      <c r="R151" s="46"/>
      <c r="S151" s="50">
        <v>626</v>
      </c>
      <c r="T151" s="46"/>
      <c r="U151" s="50">
        <v>3</v>
      </c>
      <c r="V151" s="50"/>
      <c r="W151" s="50">
        <v>580</v>
      </c>
      <c r="X151" s="50"/>
      <c r="Y151" s="50">
        <v>43</v>
      </c>
      <c r="Z151" s="50"/>
      <c r="AA151" s="50">
        <v>0</v>
      </c>
      <c r="AB151" s="46"/>
      <c r="AC151" s="50">
        <v>0</v>
      </c>
      <c r="AD151" s="46"/>
      <c r="AE151" s="50">
        <v>12</v>
      </c>
      <c r="AF151" s="46"/>
      <c r="AG151" s="50">
        <v>45</v>
      </c>
      <c r="AH151" s="46"/>
      <c r="AI151" s="40"/>
      <c r="AJ151" s="198"/>
    </row>
    <row r="152" spans="2:36" s="33" customFormat="1" ht="12" customHeight="1" x14ac:dyDescent="0.2">
      <c r="B152" s="33" t="s">
        <v>452</v>
      </c>
      <c r="C152" s="40" t="s">
        <v>704</v>
      </c>
      <c r="D152" s="40"/>
      <c r="E152" s="50">
        <v>0</v>
      </c>
      <c r="F152" s="46"/>
      <c r="G152" s="50">
        <v>0</v>
      </c>
      <c r="H152" s="46"/>
      <c r="I152" s="50">
        <v>0</v>
      </c>
      <c r="J152" s="46"/>
      <c r="K152" s="50">
        <v>0</v>
      </c>
      <c r="L152" s="46"/>
      <c r="M152" s="50">
        <v>0</v>
      </c>
      <c r="N152" s="46"/>
      <c r="O152" s="50">
        <v>0</v>
      </c>
      <c r="P152" s="46"/>
      <c r="Q152" s="50">
        <v>0</v>
      </c>
      <c r="R152" s="46"/>
      <c r="S152" s="50">
        <v>0</v>
      </c>
      <c r="T152" s="46"/>
      <c r="U152" s="50">
        <v>0</v>
      </c>
      <c r="V152" s="50"/>
      <c r="W152" s="50">
        <v>0</v>
      </c>
      <c r="X152" s="50"/>
      <c r="Y152" s="50">
        <v>0</v>
      </c>
      <c r="Z152" s="50"/>
      <c r="AA152" s="50">
        <v>0</v>
      </c>
      <c r="AB152" s="46"/>
      <c r="AC152" s="50">
        <v>0</v>
      </c>
      <c r="AD152" s="46"/>
      <c r="AE152" s="50">
        <v>1</v>
      </c>
      <c r="AF152" s="46"/>
      <c r="AG152" s="50">
        <v>0</v>
      </c>
      <c r="AH152" s="46"/>
      <c r="AI152" s="40"/>
      <c r="AJ152" s="198"/>
    </row>
    <row r="153" spans="2:36" s="33" customFormat="1" ht="12" customHeight="1" x14ac:dyDescent="0.2">
      <c r="B153" s="33" t="s">
        <v>305</v>
      </c>
      <c r="C153" s="40" t="s">
        <v>57</v>
      </c>
      <c r="D153" s="40"/>
      <c r="E153" s="50">
        <v>23</v>
      </c>
      <c r="F153" s="46"/>
      <c r="G153" s="50">
        <v>-3</v>
      </c>
      <c r="H153" s="46"/>
      <c r="I153" s="50">
        <v>20</v>
      </c>
      <c r="J153" s="46"/>
      <c r="K153" s="50">
        <v>20</v>
      </c>
      <c r="L153" s="46"/>
      <c r="M153" s="50">
        <v>0</v>
      </c>
      <c r="N153" s="46"/>
      <c r="O153" s="50">
        <v>1</v>
      </c>
      <c r="P153" s="46"/>
      <c r="Q153" s="50">
        <v>-1</v>
      </c>
      <c r="R153" s="46"/>
      <c r="S153" s="50">
        <v>20</v>
      </c>
      <c r="T153" s="46"/>
      <c r="U153" s="50">
        <v>0</v>
      </c>
      <c r="V153" s="50"/>
      <c r="W153" s="50">
        <v>16</v>
      </c>
      <c r="X153" s="50"/>
      <c r="Y153" s="50">
        <v>4</v>
      </c>
      <c r="Z153" s="50"/>
      <c r="AA153" s="50">
        <v>0</v>
      </c>
      <c r="AB153" s="46"/>
      <c r="AC153" s="50">
        <v>0</v>
      </c>
      <c r="AD153" s="46"/>
      <c r="AE153" s="50">
        <v>9</v>
      </c>
      <c r="AF153" s="46"/>
      <c r="AG153" s="50">
        <v>0</v>
      </c>
      <c r="AH153" s="46"/>
      <c r="AI153" s="40"/>
      <c r="AJ153" s="198"/>
    </row>
    <row r="154" spans="2:36" s="33" customFormat="1" ht="12" customHeight="1" x14ac:dyDescent="0.2">
      <c r="B154" s="33" t="s">
        <v>306</v>
      </c>
      <c r="C154" s="40" t="s">
        <v>62</v>
      </c>
      <c r="D154" s="40"/>
      <c r="E154" s="50">
        <v>978</v>
      </c>
      <c r="F154" s="46"/>
      <c r="G154" s="50">
        <v>-15</v>
      </c>
      <c r="H154" s="46"/>
      <c r="I154" s="50">
        <v>963</v>
      </c>
      <c r="J154" s="46"/>
      <c r="K154" s="50">
        <v>249</v>
      </c>
      <c r="L154" s="46"/>
      <c r="M154" s="50">
        <v>715</v>
      </c>
      <c r="N154" s="46"/>
      <c r="O154" s="50">
        <v>4</v>
      </c>
      <c r="P154" s="46"/>
      <c r="Q154" s="50">
        <v>242</v>
      </c>
      <c r="R154" s="46"/>
      <c r="S154" s="50">
        <v>717</v>
      </c>
      <c r="T154" s="46"/>
      <c r="U154" s="50">
        <v>1</v>
      </c>
      <c r="V154" s="50"/>
      <c r="W154" s="50">
        <v>576</v>
      </c>
      <c r="X154" s="50"/>
      <c r="Y154" s="50">
        <v>141</v>
      </c>
      <c r="Z154" s="50"/>
      <c r="AA154" s="50">
        <v>0</v>
      </c>
      <c r="AB154" s="46"/>
      <c r="AC154" s="50">
        <v>4</v>
      </c>
      <c r="AD154" s="46"/>
      <c r="AE154" s="50">
        <v>0</v>
      </c>
      <c r="AF154" s="46"/>
      <c r="AG154" s="50">
        <v>142</v>
      </c>
      <c r="AH154" s="46"/>
      <c r="AI154" s="40"/>
      <c r="AJ154" s="198"/>
    </row>
    <row r="155" spans="2:36" s="33" customFormat="1" ht="12" customHeight="1" x14ac:dyDescent="0.2">
      <c r="B155" s="33" t="s">
        <v>307</v>
      </c>
      <c r="C155" s="40" t="s">
        <v>317</v>
      </c>
      <c r="D155" s="40"/>
      <c r="E155" s="50">
        <v>54813</v>
      </c>
      <c r="F155" s="46"/>
      <c r="G155" s="50">
        <v>-5218</v>
      </c>
      <c r="H155" s="46"/>
      <c r="I155" s="50">
        <v>49595</v>
      </c>
      <c r="J155" s="46"/>
      <c r="K155" s="50">
        <v>14152</v>
      </c>
      <c r="L155" s="46"/>
      <c r="M155" s="50">
        <v>35443</v>
      </c>
      <c r="N155" s="46"/>
      <c r="O155" s="50">
        <v>6277</v>
      </c>
      <c r="P155" s="46"/>
      <c r="Q155" s="50">
        <v>9456</v>
      </c>
      <c r="R155" s="46"/>
      <c r="S155" s="50">
        <v>33863</v>
      </c>
      <c r="T155" s="46"/>
      <c r="U155" s="50">
        <v>2787</v>
      </c>
      <c r="V155" s="50"/>
      <c r="W155" s="50">
        <v>21589</v>
      </c>
      <c r="X155" s="50"/>
      <c r="Y155" s="50">
        <v>9498</v>
      </c>
      <c r="Z155" s="50"/>
      <c r="AA155" s="50">
        <v>-11</v>
      </c>
      <c r="AB155" s="46"/>
      <c r="AC155" s="50">
        <v>1492</v>
      </c>
      <c r="AD155" s="46"/>
      <c r="AE155" s="50">
        <v>6284</v>
      </c>
      <c r="AF155" s="46"/>
      <c r="AG155" s="50">
        <v>9745</v>
      </c>
      <c r="AH155" s="46"/>
      <c r="AI155" s="40"/>
      <c r="AJ155" s="198"/>
    </row>
    <row r="156" spans="2:36" s="33" customFormat="1" ht="12" customHeight="1" x14ac:dyDescent="0.2">
      <c r="B156" s="33" t="s">
        <v>308</v>
      </c>
      <c r="C156" s="40" t="s">
        <v>322</v>
      </c>
      <c r="D156" s="40"/>
      <c r="E156" s="50">
        <v>55</v>
      </c>
      <c r="F156" s="46"/>
      <c r="G156" s="50">
        <v>0</v>
      </c>
      <c r="H156" s="46"/>
      <c r="I156" s="50">
        <v>55</v>
      </c>
      <c r="J156" s="46"/>
      <c r="K156" s="50">
        <v>55</v>
      </c>
      <c r="L156" s="46"/>
      <c r="M156" s="50">
        <v>0</v>
      </c>
      <c r="N156" s="46"/>
      <c r="O156" s="50">
        <v>0</v>
      </c>
      <c r="P156" s="46"/>
      <c r="Q156" s="50">
        <v>0</v>
      </c>
      <c r="R156" s="46"/>
      <c r="S156" s="50">
        <v>55</v>
      </c>
      <c r="T156" s="46"/>
      <c r="U156" s="50">
        <v>7</v>
      </c>
      <c r="V156" s="50"/>
      <c r="W156" s="50">
        <v>46</v>
      </c>
      <c r="X156" s="50"/>
      <c r="Y156" s="50">
        <v>3</v>
      </c>
      <c r="Z156" s="50"/>
      <c r="AA156" s="50">
        <v>0</v>
      </c>
      <c r="AB156" s="46"/>
      <c r="AC156" s="50">
        <v>0</v>
      </c>
      <c r="AD156" s="46"/>
      <c r="AE156" s="50">
        <v>0</v>
      </c>
      <c r="AF156" s="46"/>
      <c r="AG156" s="50">
        <v>26</v>
      </c>
      <c r="AH156" s="46"/>
      <c r="AI156" s="40"/>
      <c r="AJ156" s="198"/>
    </row>
    <row r="157" spans="2:36" s="33" customFormat="1" ht="12" customHeight="1" x14ac:dyDescent="0.2">
      <c r="B157" s="33" t="s">
        <v>309</v>
      </c>
      <c r="C157" s="40" t="s">
        <v>55</v>
      </c>
      <c r="D157" s="40"/>
      <c r="E157" s="50">
        <v>1286</v>
      </c>
      <c r="F157" s="46"/>
      <c r="G157" s="50">
        <v>-242</v>
      </c>
      <c r="H157" s="46"/>
      <c r="I157" s="50">
        <v>1044</v>
      </c>
      <c r="J157" s="46"/>
      <c r="K157" s="50">
        <v>519</v>
      </c>
      <c r="L157" s="46"/>
      <c r="M157" s="50">
        <v>526</v>
      </c>
      <c r="N157" s="46"/>
      <c r="O157" s="50">
        <v>8</v>
      </c>
      <c r="P157" s="46"/>
      <c r="Q157" s="50">
        <v>347</v>
      </c>
      <c r="R157" s="46"/>
      <c r="S157" s="50">
        <v>689</v>
      </c>
      <c r="T157" s="46"/>
      <c r="U157" s="50">
        <v>9</v>
      </c>
      <c r="V157" s="50"/>
      <c r="W157" s="50">
        <v>511</v>
      </c>
      <c r="X157" s="50"/>
      <c r="Y157" s="50">
        <v>169</v>
      </c>
      <c r="Z157" s="50"/>
      <c r="AA157" s="50">
        <v>0</v>
      </c>
      <c r="AB157" s="46"/>
      <c r="AC157" s="50">
        <v>4</v>
      </c>
      <c r="AD157" s="46"/>
      <c r="AE157" s="50">
        <v>3</v>
      </c>
      <c r="AF157" s="46"/>
      <c r="AG157" s="50">
        <v>196</v>
      </c>
      <c r="AH157" s="46"/>
      <c r="AI157" s="40"/>
      <c r="AJ157" s="198"/>
    </row>
    <row r="158" spans="2:36" s="33" customFormat="1" ht="12" customHeight="1" x14ac:dyDescent="0.2">
      <c r="B158" s="33" t="s">
        <v>310</v>
      </c>
      <c r="C158" s="40" t="s">
        <v>56</v>
      </c>
      <c r="D158" s="40"/>
      <c r="E158" s="50">
        <v>825</v>
      </c>
      <c r="F158" s="46"/>
      <c r="G158" s="50">
        <v>-22</v>
      </c>
      <c r="H158" s="46"/>
      <c r="I158" s="50">
        <v>804</v>
      </c>
      <c r="J158" s="46"/>
      <c r="K158" s="50">
        <v>112</v>
      </c>
      <c r="L158" s="46"/>
      <c r="M158" s="50">
        <v>692</v>
      </c>
      <c r="N158" s="46"/>
      <c r="O158" s="50">
        <v>23</v>
      </c>
      <c r="P158" s="46"/>
      <c r="Q158" s="50">
        <v>527</v>
      </c>
      <c r="R158" s="46"/>
      <c r="S158" s="50">
        <v>254</v>
      </c>
      <c r="T158" s="46"/>
      <c r="U158" s="50">
        <v>0</v>
      </c>
      <c r="V158" s="50"/>
      <c r="W158" s="50">
        <v>180</v>
      </c>
      <c r="X158" s="50"/>
      <c r="Y158" s="50">
        <v>74</v>
      </c>
      <c r="Z158" s="50"/>
      <c r="AA158" s="50">
        <v>0</v>
      </c>
      <c r="AB158" s="46"/>
      <c r="AC158" s="50">
        <v>0</v>
      </c>
      <c r="AD158" s="46"/>
      <c r="AE158" s="50">
        <v>0</v>
      </c>
      <c r="AF158" s="46"/>
      <c r="AG158" s="50">
        <v>7</v>
      </c>
      <c r="AH158" s="46"/>
      <c r="AI158" s="40"/>
      <c r="AJ158" s="198"/>
    </row>
    <row r="159" spans="2:36" s="33" customFormat="1" ht="12" customHeight="1" x14ac:dyDescent="0.2">
      <c r="B159" s="33" t="s">
        <v>370</v>
      </c>
      <c r="C159" s="40" t="s">
        <v>116</v>
      </c>
      <c r="D159" s="40"/>
      <c r="E159" s="50">
        <v>34</v>
      </c>
      <c r="F159" s="46"/>
      <c r="G159" s="50">
        <v>0</v>
      </c>
      <c r="H159" s="46"/>
      <c r="I159" s="50">
        <v>34</v>
      </c>
      <c r="J159" s="46"/>
      <c r="K159" s="50">
        <v>34</v>
      </c>
      <c r="L159" s="46"/>
      <c r="M159" s="50">
        <v>0</v>
      </c>
      <c r="N159" s="46"/>
      <c r="O159" s="50">
        <v>0</v>
      </c>
      <c r="P159" s="46"/>
      <c r="Q159" s="50">
        <v>0</v>
      </c>
      <c r="R159" s="46"/>
      <c r="S159" s="50">
        <v>34</v>
      </c>
      <c r="T159" s="46"/>
      <c r="U159" s="50">
        <v>0</v>
      </c>
      <c r="V159" s="50"/>
      <c r="W159" s="50">
        <v>0</v>
      </c>
      <c r="X159" s="50"/>
      <c r="Y159" s="50">
        <v>34</v>
      </c>
      <c r="Z159" s="50"/>
      <c r="AA159" s="50">
        <v>0</v>
      </c>
      <c r="AB159" s="46"/>
      <c r="AC159" s="50">
        <v>0</v>
      </c>
      <c r="AD159" s="46"/>
      <c r="AE159" s="50">
        <v>0</v>
      </c>
      <c r="AF159" s="46"/>
      <c r="AG159" s="50">
        <v>3</v>
      </c>
      <c r="AH159" s="46"/>
      <c r="AI159" s="40"/>
      <c r="AJ159" s="198"/>
    </row>
    <row r="160" spans="2:36" s="33" customFormat="1" ht="12" customHeight="1" x14ac:dyDescent="0.2">
      <c r="B160" s="33" t="s">
        <v>311</v>
      </c>
      <c r="C160" s="40" t="s">
        <v>115</v>
      </c>
      <c r="D160" s="40"/>
      <c r="E160" s="50">
        <v>154411</v>
      </c>
      <c r="F160" s="46"/>
      <c r="G160" s="50">
        <v>-9974</v>
      </c>
      <c r="H160" s="46"/>
      <c r="I160" s="50">
        <v>144437</v>
      </c>
      <c r="J160" s="46"/>
      <c r="K160" s="50">
        <v>72299</v>
      </c>
      <c r="L160" s="46"/>
      <c r="M160" s="50">
        <v>72138</v>
      </c>
      <c r="N160" s="46"/>
      <c r="O160" s="50">
        <v>23028</v>
      </c>
      <c r="P160" s="46"/>
      <c r="Q160" s="50">
        <v>37193</v>
      </c>
      <c r="R160" s="46"/>
      <c r="S160" s="50">
        <v>84216</v>
      </c>
      <c r="T160" s="46"/>
      <c r="U160" s="50">
        <v>15615</v>
      </c>
      <c r="V160" s="50"/>
      <c r="W160" s="50">
        <v>51776</v>
      </c>
      <c r="X160" s="50"/>
      <c r="Y160" s="50">
        <v>16832</v>
      </c>
      <c r="Z160" s="50"/>
      <c r="AA160" s="50">
        <v>-7</v>
      </c>
      <c r="AB160" s="46"/>
      <c r="AC160" s="50">
        <v>5755</v>
      </c>
      <c r="AD160" s="46"/>
      <c r="AE160" s="50">
        <v>24641</v>
      </c>
      <c r="AF160" s="46"/>
      <c r="AG160" s="50">
        <v>21416</v>
      </c>
      <c r="AH160" s="46"/>
      <c r="AI160" s="40"/>
      <c r="AJ160" s="198"/>
    </row>
    <row r="161" spans="2:36" s="33" customFormat="1" ht="12" customHeight="1" x14ac:dyDescent="0.2">
      <c r="B161" s="55"/>
      <c r="C161" s="47"/>
      <c r="D161" s="40"/>
      <c r="E161" s="135">
        <f>E160-SUM(E101:E159)</f>
        <v>0</v>
      </c>
      <c r="F161" s="135"/>
      <c r="G161" s="135">
        <f>G160-SUM(G101:G159)</f>
        <v>1</v>
      </c>
      <c r="H161" s="135"/>
      <c r="I161" s="135">
        <f>I160-SUM(I101:I159)</f>
        <v>0</v>
      </c>
      <c r="J161" s="135"/>
      <c r="K161" s="135">
        <f>K160-SUM(K101:K159)</f>
        <v>1</v>
      </c>
      <c r="L161" s="135"/>
      <c r="M161" s="135">
        <f>M160-SUM(M101:M159)</f>
        <v>1</v>
      </c>
      <c r="N161" s="135"/>
      <c r="O161" s="135">
        <f>O160-SUM(O101:O159)</f>
        <v>-2</v>
      </c>
      <c r="P161" s="135"/>
      <c r="Q161" s="135">
        <f>Q160-SUM(Q101:Q159)</f>
        <v>0</v>
      </c>
      <c r="R161" s="135"/>
      <c r="S161" s="135">
        <f>S160-SUM(S101:S159)</f>
        <v>0</v>
      </c>
      <c r="T161" s="135"/>
      <c r="U161" s="135">
        <f>U160-SUM(U101:U159)</f>
        <v>1</v>
      </c>
      <c r="V161" s="135"/>
      <c r="W161" s="135">
        <f>W160-SUM(W101:W159)</f>
        <v>0</v>
      </c>
      <c r="X161" s="135"/>
      <c r="Y161" s="135">
        <f>Y160-SUM(Y101:Y159)</f>
        <v>1</v>
      </c>
      <c r="Z161" s="135"/>
      <c r="AA161" s="135">
        <f>AA160-SUM(AA101:AA159)</f>
        <v>0</v>
      </c>
      <c r="AB161" s="135"/>
      <c r="AC161" s="135">
        <f>AC160-SUM(AC101:AC159)</f>
        <v>0</v>
      </c>
      <c r="AD161" s="135"/>
      <c r="AE161" s="135">
        <f>AE160-SUM(AE101:AE159)</f>
        <v>1</v>
      </c>
      <c r="AF161" s="135"/>
      <c r="AG161" s="135">
        <f>AG160-SUM(AG101:AG159)</f>
        <v>0</v>
      </c>
      <c r="AH161" s="46"/>
      <c r="AI161" s="40"/>
      <c r="AJ161" s="198"/>
    </row>
    <row r="162" spans="2:36" s="33" customFormat="1" ht="12" customHeight="1" x14ac:dyDescent="0.2">
      <c r="C162" s="47" t="s">
        <v>327</v>
      </c>
      <c r="D162" s="40"/>
      <c r="E162" s="50"/>
      <c r="F162" s="46"/>
      <c r="G162" s="50"/>
      <c r="H162" s="46"/>
      <c r="I162" s="50"/>
      <c r="J162" s="46"/>
      <c r="K162" s="50"/>
      <c r="L162" s="46"/>
      <c r="M162" s="50"/>
      <c r="N162" s="46"/>
      <c r="O162" s="50"/>
      <c r="P162" s="46"/>
      <c r="Q162" s="50"/>
      <c r="R162" s="46"/>
      <c r="S162" s="50"/>
      <c r="T162" s="46"/>
      <c r="U162" s="50"/>
      <c r="V162" s="50"/>
      <c r="W162" s="50"/>
      <c r="X162" s="50"/>
      <c r="Y162" s="50"/>
      <c r="Z162" s="50"/>
      <c r="AA162" s="50"/>
      <c r="AB162" s="46"/>
      <c r="AC162" s="50"/>
      <c r="AD162" s="46"/>
      <c r="AE162" s="50"/>
      <c r="AF162" s="46"/>
      <c r="AG162" s="50"/>
      <c r="AH162" s="46"/>
      <c r="AI162" s="40"/>
      <c r="AJ162" s="198"/>
    </row>
    <row r="163" spans="2:36" s="33" customFormat="1" ht="12" customHeight="1" x14ac:dyDescent="0.2">
      <c r="B163" s="33" t="s">
        <v>314</v>
      </c>
      <c r="C163" s="40" t="s">
        <v>204</v>
      </c>
      <c r="D163" s="40"/>
      <c r="E163" s="50">
        <v>0</v>
      </c>
      <c r="F163" s="46"/>
      <c r="G163" s="50">
        <v>0</v>
      </c>
      <c r="H163" s="46"/>
      <c r="I163" s="50">
        <v>0</v>
      </c>
      <c r="J163" s="46"/>
      <c r="K163" s="50">
        <v>0</v>
      </c>
      <c r="L163" s="46"/>
      <c r="M163" s="50">
        <v>0</v>
      </c>
      <c r="N163" s="46"/>
      <c r="O163" s="50">
        <v>0</v>
      </c>
      <c r="P163" s="46"/>
      <c r="Q163" s="50">
        <v>0</v>
      </c>
      <c r="R163" s="46"/>
      <c r="S163" s="50">
        <v>0</v>
      </c>
      <c r="T163" s="46"/>
      <c r="U163" s="50">
        <v>0</v>
      </c>
      <c r="V163" s="50"/>
      <c r="W163" s="50">
        <v>0</v>
      </c>
      <c r="X163" s="50"/>
      <c r="Y163" s="50">
        <v>0</v>
      </c>
      <c r="Z163" s="50"/>
      <c r="AA163" s="50">
        <v>0</v>
      </c>
      <c r="AB163" s="46"/>
      <c r="AC163" s="50">
        <v>0</v>
      </c>
      <c r="AD163" s="46"/>
      <c r="AE163" s="50">
        <v>0</v>
      </c>
      <c r="AF163" s="46"/>
      <c r="AG163" s="50">
        <v>0</v>
      </c>
      <c r="AH163" s="46"/>
      <c r="AI163" s="40"/>
      <c r="AJ163" s="198"/>
    </row>
    <row r="164" spans="2:36" s="33" customFormat="1" ht="12" customHeight="1" x14ac:dyDescent="0.2">
      <c r="B164" s="33" t="s">
        <v>332</v>
      </c>
      <c r="C164" s="40" t="s">
        <v>206</v>
      </c>
      <c r="D164" s="40"/>
      <c r="E164" s="50">
        <v>570</v>
      </c>
      <c r="F164" s="46"/>
      <c r="G164" s="50">
        <v>-1</v>
      </c>
      <c r="H164" s="46"/>
      <c r="I164" s="50">
        <v>569</v>
      </c>
      <c r="J164" s="46"/>
      <c r="K164" s="50">
        <v>219</v>
      </c>
      <c r="L164" s="46"/>
      <c r="M164" s="50">
        <v>350</v>
      </c>
      <c r="N164" s="46"/>
      <c r="O164" s="50">
        <v>4</v>
      </c>
      <c r="P164" s="46"/>
      <c r="Q164" s="50">
        <v>130</v>
      </c>
      <c r="R164" s="46"/>
      <c r="S164" s="50">
        <v>435</v>
      </c>
      <c r="T164" s="46"/>
      <c r="U164" s="50">
        <v>4</v>
      </c>
      <c r="V164" s="50"/>
      <c r="W164" s="50">
        <v>382</v>
      </c>
      <c r="X164" s="50"/>
      <c r="Y164" s="50">
        <v>49</v>
      </c>
      <c r="Z164" s="50"/>
      <c r="AA164" s="50">
        <v>0</v>
      </c>
      <c r="AB164" s="46"/>
      <c r="AC164" s="50">
        <v>0</v>
      </c>
      <c r="AD164" s="46"/>
      <c r="AE164" s="50">
        <v>4</v>
      </c>
      <c r="AF164" s="46"/>
      <c r="AG164" s="50">
        <v>53</v>
      </c>
      <c r="AH164" s="46"/>
      <c r="AI164" s="40"/>
      <c r="AJ164" s="198"/>
    </row>
    <row r="165" spans="2:36" s="33" customFormat="1" ht="12" customHeight="1" x14ac:dyDescent="0.2">
      <c r="B165" s="33" t="s">
        <v>333</v>
      </c>
      <c r="C165" s="40" t="s">
        <v>0</v>
      </c>
      <c r="D165" s="40"/>
      <c r="E165" s="50">
        <v>216</v>
      </c>
      <c r="F165" s="46"/>
      <c r="G165" s="50">
        <v>-80</v>
      </c>
      <c r="H165" s="46"/>
      <c r="I165" s="50">
        <v>136</v>
      </c>
      <c r="J165" s="46"/>
      <c r="K165" s="50">
        <v>136</v>
      </c>
      <c r="L165" s="46"/>
      <c r="M165" s="50">
        <v>0</v>
      </c>
      <c r="N165" s="46"/>
      <c r="O165" s="50">
        <v>0</v>
      </c>
      <c r="P165" s="46"/>
      <c r="Q165" s="50">
        <v>15</v>
      </c>
      <c r="R165" s="46"/>
      <c r="S165" s="50">
        <v>122</v>
      </c>
      <c r="T165" s="46"/>
      <c r="U165" s="50">
        <v>36</v>
      </c>
      <c r="V165" s="50"/>
      <c r="W165" s="50">
        <v>81</v>
      </c>
      <c r="X165" s="50"/>
      <c r="Y165" s="50">
        <v>4</v>
      </c>
      <c r="Z165" s="50"/>
      <c r="AA165" s="50">
        <v>0</v>
      </c>
      <c r="AB165" s="46"/>
      <c r="AC165" s="50">
        <v>0</v>
      </c>
      <c r="AD165" s="46"/>
      <c r="AE165" s="50">
        <v>0</v>
      </c>
      <c r="AF165" s="46"/>
      <c r="AG165" s="50">
        <v>80</v>
      </c>
      <c r="AH165" s="46"/>
      <c r="AI165" s="40"/>
      <c r="AJ165" s="198"/>
    </row>
    <row r="166" spans="2:36" s="33" customFormat="1" ht="12" customHeight="1" x14ac:dyDescent="0.2">
      <c r="B166" s="33" t="s">
        <v>315</v>
      </c>
      <c r="C166" s="40" t="s">
        <v>3</v>
      </c>
      <c r="D166" s="40"/>
      <c r="E166" s="50">
        <v>10112</v>
      </c>
      <c r="F166" s="46"/>
      <c r="G166" s="50">
        <v>-969</v>
      </c>
      <c r="H166" s="46"/>
      <c r="I166" s="50">
        <v>9144</v>
      </c>
      <c r="J166" s="46"/>
      <c r="K166" s="50">
        <v>1728</v>
      </c>
      <c r="L166" s="46"/>
      <c r="M166" s="50">
        <v>7416</v>
      </c>
      <c r="N166" s="46"/>
      <c r="O166" s="50">
        <v>1369</v>
      </c>
      <c r="P166" s="46"/>
      <c r="Q166" s="50">
        <v>1813</v>
      </c>
      <c r="R166" s="46"/>
      <c r="S166" s="50">
        <v>5962</v>
      </c>
      <c r="T166" s="46"/>
      <c r="U166" s="50">
        <v>81</v>
      </c>
      <c r="V166" s="50"/>
      <c r="W166" s="50">
        <v>5031</v>
      </c>
      <c r="X166" s="50"/>
      <c r="Y166" s="50">
        <v>850</v>
      </c>
      <c r="Z166" s="50"/>
      <c r="AA166" s="50">
        <v>0</v>
      </c>
      <c r="AB166" s="46"/>
      <c r="AC166" s="50">
        <v>19</v>
      </c>
      <c r="AD166" s="46"/>
      <c r="AE166" s="50">
        <v>127</v>
      </c>
      <c r="AF166" s="46"/>
      <c r="AG166" s="50">
        <v>974</v>
      </c>
      <c r="AH166" s="46"/>
      <c r="AI166" s="40"/>
      <c r="AJ166" s="198"/>
    </row>
    <row r="167" spans="2:36" s="33" customFormat="1" ht="12" customHeight="1" x14ac:dyDescent="0.2">
      <c r="B167" s="33" t="s">
        <v>316</v>
      </c>
      <c r="C167" s="40" t="s">
        <v>473</v>
      </c>
      <c r="D167" s="40"/>
      <c r="E167" s="50">
        <v>0</v>
      </c>
      <c r="F167" s="46"/>
      <c r="G167" s="50">
        <v>0</v>
      </c>
      <c r="H167" s="46"/>
      <c r="I167" s="50">
        <v>0</v>
      </c>
      <c r="J167" s="46"/>
      <c r="K167" s="50">
        <v>0</v>
      </c>
      <c r="L167" s="46"/>
      <c r="M167" s="50">
        <v>0</v>
      </c>
      <c r="N167" s="46"/>
      <c r="O167" s="50">
        <v>0</v>
      </c>
      <c r="P167" s="46"/>
      <c r="Q167" s="50">
        <v>0</v>
      </c>
      <c r="R167" s="46"/>
      <c r="S167" s="50">
        <v>0</v>
      </c>
      <c r="T167" s="46"/>
      <c r="U167" s="50">
        <v>0</v>
      </c>
      <c r="V167" s="50"/>
      <c r="W167" s="50">
        <v>0</v>
      </c>
      <c r="X167" s="50"/>
      <c r="Y167" s="50">
        <v>0</v>
      </c>
      <c r="Z167" s="50"/>
      <c r="AA167" s="50">
        <v>0</v>
      </c>
      <c r="AB167" s="46"/>
      <c r="AC167" s="50">
        <v>0</v>
      </c>
      <c r="AD167" s="46"/>
      <c r="AE167" s="50">
        <v>0</v>
      </c>
      <c r="AF167" s="46"/>
      <c r="AG167" s="50">
        <v>0</v>
      </c>
      <c r="AH167" s="46"/>
      <c r="AI167" s="40"/>
      <c r="AJ167" s="198"/>
    </row>
    <row r="168" spans="2:36" s="33" customFormat="1" ht="12" customHeight="1" x14ac:dyDescent="0.2">
      <c r="B168" s="33" t="s">
        <v>334</v>
      </c>
      <c r="C168" s="40" t="s">
        <v>7</v>
      </c>
      <c r="D168" s="40"/>
      <c r="E168" s="50">
        <v>492</v>
      </c>
      <c r="F168" s="46"/>
      <c r="G168" s="50">
        <v>-43</v>
      </c>
      <c r="H168" s="46"/>
      <c r="I168" s="50">
        <v>449</v>
      </c>
      <c r="J168" s="46"/>
      <c r="K168" s="50">
        <v>127</v>
      </c>
      <c r="L168" s="46"/>
      <c r="M168" s="50">
        <v>322</v>
      </c>
      <c r="N168" s="46"/>
      <c r="O168" s="50">
        <v>15</v>
      </c>
      <c r="P168" s="46"/>
      <c r="Q168" s="50">
        <v>26</v>
      </c>
      <c r="R168" s="46"/>
      <c r="S168" s="50">
        <v>408</v>
      </c>
      <c r="T168" s="46"/>
      <c r="U168" s="50">
        <v>0</v>
      </c>
      <c r="V168" s="50"/>
      <c r="W168" s="50">
        <v>92</v>
      </c>
      <c r="X168" s="50"/>
      <c r="Y168" s="50">
        <v>316</v>
      </c>
      <c r="Z168" s="50"/>
      <c r="AA168" s="50">
        <v>0</v>
      </c>
      <c r="AB168" s="46"/>
      <c r="AC168" s="50">
        <v>9</v>
      </c>
      <c r="AD168" s="46"/>
      <c r="AE168" s="50">
        <v>0</v>
      </c>
      <c r="AF168" s="46"/>
      <c r="AG168" s="50">
        <v>18</v>
      </c>
      <c r="AH168" s="46"/>
      <c r="AI168" s="40"/>
      <c r="AJ168" s="198"/>
    </row>
    <row r="169" spans="2:36" s="33" customFormat="1" ht="12" customHeight="1" x14ac:dyDescent="0.2">
      <c r="B169" s="33" t="s">
        <v>335</v>
      </c>
      <c r="C169" s="40" t="s">
        <v>23</v>
      </c>
      <c r="D169" s="40"/>
      <c r="E169" s="50">
        <v>20</v>
      </c>
      <c r="F169" s="46"/>
      <c r="G169" s="50">
        <v>-12</v>
      </c>
      <c r="H169" s="46"/>
      <c r="I169" s="50">
        <v>8</v>
      </c>
      <c r="J169" s="46"/>
      <c r="K169" s="50">
        <v>8</v>
      </c>
      <c r="L169" s="46"/>
      <c r="M169" s="50">
        <v>0</v>
      </c>
      <c r="N169" s="46"/>
      <c r="O169" s="50">
        <v>0</v>
      </c>
      <c r="P169" s="46"/>
      <c r="Q169" s="50">
        <v>0</v>
      </c>
      <c r="R169" s="46"/>
      <c r="S169" s="50">
        <v>8</v>
      </c>
      <c r="T169" s="46"/>
      <c r="U169" s="50">
        <v>0</v>
      </c>
      <c r="V169" s="50"/>
      <c r="W169" s="50">
        <v>4</v>
      </c>
      <c r="X169" s="50"/>
      <c r="Y169" s="50">
        <v>4</v>
      </c>
      <c r="Z169" s="50"/>
      <c r="AA169" s="50">
        <v>0</v>
      </c>
      <c r="AB169" s="46"/>
      <c r="AC169" s="50">
        <v>0</v>
      </c>
      <c r="AD169" s="46"/>
      <c r="AE169" s="50">
        <v>0</v>
      </c>
      <c r="AF169" s="46"/>
      <c r="AG169" s="50">
        <v>0</v>
      </c>
      <c r="AH169" s="46"/>
      <c r="AI169" s="40"/>
      <c r="AJ169" s="198"/>
    </row>
    <row r="170" spans="2:36" s="33" customFormat="1" ht="12" customHeight="1" x14ac:dyDescent="0.2">
      <c r="B170" s="33" t="s">
        <v>68</v>
      </c>
      <c r="C170" s="40" t="s">
        <v>721</v>
      </c>
      <c r="D170" s="40"/>
      <c r="E170" s="50">
        <v>201931</v>
      </c>
      <c r="F170" s="46"/>
      <c r="G170" s="50">
        <v>7368</v>
      </c>
      <c r="H170" s="46"/>
      <c r="I170" s="50">
        <v>209300</v>
      </c>
      <c r="J170" s="46"/>
      <c r="K170" s="50">
        <v>99317</v>
      </c>
      <c r="L170" s="46"/>
      <c r="M170" s="50">
        <v>109982</v>
      </c>
      <c r="N170" s="46"/>
      <c r="O170" s="50">
        <v>60306</v>
      </c>
      <c r="P170" s="46"/>
      <c r="Q170" s="50">
        <v>67138</v>
      </c>
      <c r="R170" s="46"/>
      <c r="S170" s="50">
        <v>81856</v>
      </c>
      <c r="T170" s="46"/>
      <c r="U170" s="50">
        <v>8214</v>
      </c>
      <c r="V170" s="50"/>
      <c r="W170" s="50">
        <v>54522</v>
      </c>
      <c r="X170" s="50"/>
      <c r="Y170" s="50">
        <v>19119</v>
      </c>
      <c r="Z170" s="50"/>
      <c r="AA170" s="50">
        <v>0</v>
      </c>
      <c r="AB170" s="46"/>
      <c r="AC170" s="50">
        <v>3536</v>
      </c>
      <c r="AD170" s="46"/>
      <c r="AE170" s="50">
        <v>16948</v>
      </c>
      <c r="AF170" s="46"/>
      <c r="AG170" s="50">
        <v>7037</v>
      </c>
      <c r="AH170" s="46"/>
      <c r="AI170" s="40"/>
      <c r="AJ170" s="198"/>
    </row>
    <row r="171" spans="2:36" s="33" customFormat="1" ht="12" customHeight="1" x14ac:dyDescent="0.2">
      <c r="B171" s="33" t="s">
        <v>454</v>
      </c>
      <c r="C171" s="40" t="s">
        <v>723</v>
      </c>
      <c r="D171" s="40"/>
      <c r="E171" s="50">
        <v>1</v>
      </c>
      <c r="F171" s="46"/>
      <c r="G171" s="50">
        <v>0</v>
      </c>
      <c r="H171" s="46"/>
      <c r="I171" s="50">
        <v>1</v>
      </c>
      <c r="J171" s="46"/>
      <c r="K171" s="50">
        <v>1</v>
      </c>
      <c r="L171" s="46"/>
      <c r="M171" s="50">
        <v>0</v>
      </c>
      <c r="N171" s="46"/>
      <c r="O171" s="50">
        <v>0</v>
      </c>
      <c r="P171" s="46"/>
      <c r="Q171" s="50">
        <v>0</v>
      </c>
      <c r="R171" s="46"/>
      <c r="S171" s="50">
        <v>1</v>
      </c>
      <c r="T171" s="46"/>
      <c r="U171" s="50">
        <v>0</v>
      </c>
      <c r="V171" s="50"/>
      <c r="W171" s="50">
        <v>0</v>
      </c>
      <c r="X171" s="50"/>
      <c r="Y171" s="50">
        <v>1</v>
      </c>
      <c r="Z171" s="50"/>
      <c r="AA171" s="50">
        <v>0</v>
      </c>
      <c r="AB171" s="46"/>
      <c r="AC171" s="50">
        <v>0</v>
      </c>
      <c r="AD171" s="46"/>
      <c r="AE171" s="50">
        <v>0</v>
      </c>
      <c r="AF171" s="46"/>
      <c r="AG171" s="50">
        <v>0</v>
      </c>
      <c r="AH171" s="46"/>
      <c r="AI171" s="40"/>
      <c r="AJ171" s="198"/>
    </row>
    <row r="172" spans="2:36" s="33" customFormat="1" ht="12" customHeight="1" x14ac:dyDescent="0.2">
      <c r="B172" s="33" t="s">
        <v>404</v>
      </c>
      <c r="C172" s="40" t="s">
        <v>725</v>
      </c>
      <c r="D172" s="40"/>
      <c r="E172" s="50">
        <v>14</v>
      </c>
      <c r="F172" s="46"/>
      <c r="G172" s="50">
        <v>-9</v>
      </c>
      <c r="H172" s="46"/>
      <c r="I172" s="50">
        <v>4</v>
      </c>
      <c r="J172" s="46"/>
      <c r="K172" s="50">
        <v>3</v>
      </c>
      <c r="L172" s="46"/>
      <c r="M172" s="50">
        <v>1</v>
      </c>
      <c r="N172" s="46"/>
      <c r="O172" s="50">
        <v>0</v>
      </c>
      <c r="P172" s="46"/>
      <c r="Q172" s="50">
        <v>0</v>
      </c>
      <c r="R172" s="46"/>
      <c r="S172" s="50">
        <v>4</v>
      </c>
      <c r="T172" s="46"/>
      <c r="U172" s="50">
        <v>0</v>
      </c>
      <c r="V172" s="50"/>
      <c r="W172" s="50">
        <v>0</v>
      </c>
      <c r="X172" s="50"/>
      <c r="Y172" s="50">
        <v>4</v>
      </c>
      <c r="Z172" s="50"/>
      <c r="AA172" s="50">
        <v>0</v>
      </c>
      <c r="AB172" s="46"/>
      <c r="AC172" s="50">
        <v>0</v>
      </c>
      <c r="AD172" s="46"/>
      <c r="AE172" s="50">
        <v>0</v>
      </c>
      <c r="AF172" s="46"/>
      <c r="AG172" s="50">
        <v>0</v>
      </c>
      <c r="AH172" s="46"/>
      <c r="AI172" s="40"/>
      <c r="AJ172" s="198"/>
    </row>
    <row r="173" spans="2:36" s="33" customFormat="1" ht="12" customHeight="1" x14ac:dyDescent="0.2">
      <c r="B173" s="33" t="s">
        <v>409</v>
      </c>
      <c r="C173" s="40" t="s">
        <v>727</v>
      </c>
      <c r="D173" s="40"/>
      <c r="E173" s="50">
        <v>15</v>
      </c>
      <c r="F173" s="46"/>
      <c r="G173" s="50">
        <v>0</v>
      </c>
      <c r="H173" s="46"/>
      <c r="I173" s="50">
        <v>15</v>
      </c>
      <c r="J173" s="46"/>
      <c r="K173" s="50">
        <v>15</v>
      </c>
      <c r="L173" s="46"/>
      <c r="M173" s="50">
        <v>0</v>
      </c>
      <c r="N173" s="46"/>
      <c r="O173" s="50">
        <v>0</v>
      </c>
      <c r="P173" s="46"/>
      <c r="Q173" s="50">
        <v>1</v>
      </c>
      <c r="R173" s="46"/>
      <c r="S173" s="50">
        <v>14</v>
      </c>
      <c r="T173" s="46"/>
      <c r="U173" s="50">
        <v>0</v>
      </c>
      <c r="V173" s="50"/>
      <c r="W173" s="50">
        <v>5</v>
      </c>
      <c r="X173" s="50"/>
      <c r="Y173" s="50">
        <v>8</v>
      </c>
      <c r="Z173" s="50"/>
      <c r="AA173" s="50">
        <v>0</v>
      </c>
      <c r="AB173" s="46"/>
      <c r="AC173" s="50">
        <v>0</v>
      </c>
      <c r="AD173" s="46"/>
      <c r="AE173" s="50">
        <v>0</v>
      </c>
      <c r="AF173" s="46"/>
      <c r="AG173" s="50">
        <v>3</v>
      </c>
      <c r="AH173" s="46"/>
      <c r="AI173" s="40"/>
      <c r="AJ173" s="198"/>
    </row>
    <row r="174" spans="2:36" s="33" customFormat="1" ht="12" customHeight="1" x14ac:dyDescent="0.2">
      <c r="B174" s="33" t="s">
        <v>69</v>
      </c>
      <c r="C174" s="40" t="s">
        <v>257</v>
      </c>
      <c r="D174" s="40"/>
      <c r="E174" s="50">
        <v>66254</v>
      </c>
      <c r="F174" s="46"/>
      <c r="G174" s="50">
        <v>676</v>
      </c>
      <c r="H174" s="46"/>
      <c r="I174" s="50">
        <v>66930</v>
      </c>
      <c r="J174" s="46"/>
      <c r="K174" s="50">
        <v>22486</v>
      </c>
      <c r="L174" s="46"/>
      <c r="M174" s="50">
        <v>44444</v>
      </c>
      <c r="N174" s="46"/>
      <c r="O174" s="50">
        <v>8378</v>
      </c>
      <c r="P174" s="46"/>
      <c r="Q174" s="50">
        <v>11007</v>
      </c>
      <c r="R174" s="46"/>
      <c r="S174" s="50">
        <v>47546</v>
      </c>
      <c r="T174" s="46"/>
      <c r="U174" s="50">
        <v>12445</v>
      </c>
      <c r="V174" s="50"/>
      <c r="W174" s="50">
        <v>27606</v>
      </c>
      <c r="X174" s="50"/>
      <c r="Y174" s="50">
        <v>7494</v>
      </c>
      <c r="Z174" s="50"/>
      <c r="AA174" s="50">
        <v>0</v>
      </c>
      <c r="AB174" s="46"/>
      <c r="AC174" s="50">
        <v>1827</v>
      </c>
      <c r="AD174" s="46"/>
      <c r="AE174" s="50">
        <v>4793</v>
      </c>
      <c r="AF174" s="46"/>
      <c r="AG174" s="50">
        <v>7310</v>
      </c>
      <c r="AH174" s="46"/>
      <c r="AI174" s="40"/>
      <c r="AJ174" s="198"/>
    </row>
    <row r="175" spans="2:36" s="33" customFormat="1" ht="12" customHeight="1" x14ac:dyDescent="0.2">
      <c r="B175" s="33" t="s">
        <v>70</v>
      </c>
      <c r="C175" s="40" t="s">
        <v>16</v>
      </c>
      <c r="D175" s="40"/>
      <c r="E175" s="50">
        <v>18449</v>
      </c>
      <c r="F175" s="46"/>
      <c r="G175" s="50">
        <v>-1822</v>
      </c>
      <c r="H175" s="46"/>
      <c r="I175" s="50">
        <v>16627</v>
      </c>
      <c r="J175" s="46"/>
      <c r="K175" s="50">
        <v>5069</v>
      </c>
      <c r="L175" s="46"/>
      <c r="M175" s="50">
        <v>11558</v>
      </c>
      <c r="N175" s="46"/>
      <c r="O175" s="50">
        <v>1431</v>
      </c>
      <c r="P175" s="46"/>
      <c r="Q175" s="50">
        <v>5055</v>
      </c>
      <c r="R175" s="46"/>
      <c r="S175" s="50">
        <v>10141</v>
      </c>
      <c r="T175" s="46"/>
      <c r="U175" s="50">
        <v>384</v>
      </c>
      <c r="V175" s="50"/>
      <c r="W175" s="50">
        <v>8095</v>
      </c>
      <c r="X175" s="50"/>
      <c r="Y175" s="50">
        <v>1605</v>
      </c>
      <c r="Z175" s="50"/>
      <c r="AA175" s="50">
        <v>57</v>
      </c>
      <c r="AB175" s="46"/>
      <c r="AC175" s="50">
        <v>82</v>
      </c>
      <c r="AD175" s="46"/>
      <c r="AE175" s="50">
        <v>6154</v>
      </c>
      <c r="AF175" s="46"/>
      <c r="AG175" s="50">
        <v>1108</v>
      </c>
      <c r="AH175" s="46"/>
      <c r="AI175" s="40"/>
      <c r="AJ175" s="198"/>
    </row>
    <row r="176" spans="2:36" s="33" customFormat="1" ht="12" customHeight="1" x14ac:dyDescent="0.2">
      <c r="B176" s="33" t="s">
        <v>271</v>
      </c>
      <c r="C176" s="40" t="s">
        <v>25</v>
      </c>
      <c r="D176" s="40"/>
      <c r="E176" s="50">
        <v>240</v>
      </c>
      <c r="F176" s="46"/>
      <c r="G176" s="50">
        <v>-26</v>
      </c>
      <c r="H176" s="46"/>
      <c r="I176" s="50">
        <v>215</v>
      </c>
      <c r="J176" s="46"/>
      <c r="K176" s="50">
        <v>215</v>
      </c>
      <c r="L176" s="46"/>
      <c r="M176" s="50">
        <v>0</v>
      </c>
      <c r="N176" s="46"/>
      <c r="O176" s="50">
        <v>16</v>
      </c>
      <c r="P176" s="46"/>
      <c r="Q176" s="50">
        <v>-35</v>
      </c>
      <c r="R176" s="46"/>
      <c r="S176" s="50">
        <v>234</v>
      </c>
      <c r="T176" s="46"/>
      <c r="U176" s="50">
        <v>81</v>
      </c>
      <c r="V176" s="50"/>
      <c r="W176" s="50">
        <v>139</v>
      </c>
      <c r="X176" s="50"/>
      <c r="Y176" s="50">
        <v>14</v>
      </c>
      <c r="Z176" s="50"/>
      <c r="AA176" s="50">
        <v>0</v>
      </c>
      <c r="AB176" s="46"/>
      <c r="AC176" s="50">
        <v>0</v>
      </c>
      <c r="AD176" s="46"/>
      <c r="AE176" s="50">
        <v>867</v>
      </c>
      <c r="AF176" s="46"/>
      <c r="AG176" s="50">
        <v>232</v>
      </c>
      <c r="AH176" s="46"/>
      <c r="AI176" s="40"/>
      <c r="AJ176" s="198"/>
    </row>
    <row r="177" spans="2:36" s="33" customFormat="1" ht="12" customHeight="1" x14ac:dyDescent="0.2">
      <c r="B177" s="33" t="s">
        <v>272</v>
      </c>
      <c r="C177" s="40" t="s">
        <v>524</v>
      </c>
      <c r="D177" s="40"/>
      <c r="E177" s="50">
        <v>76045</v>
      </c>
      <c r="F177" s="46"/>
      <c r="G177" s="50">
        <v>4812</v>
      </c>
      <c r="H177" s="46"/>
      <c r="I177" s="50">
        <v>80857</v>
      </c>
      <c r="J177" s="46"/>
      <c r="K177" s="50">
        <v>22901</v>
      </c>
      <c r="L177" s="46"/>
      <c r="M177" s="50">
        <v>57957</v>
      </c>
      <c r="N177" s="46"/>
      <c r="O177" s="50">
        <v>10572</v>
      </c>
      <c r="P177" s="46"/>
      <c r="Q177" s="50">
        <v>23420</v>
      </c>
      <c r="R177" s="46"/>
      <c r="S177" s="50">
        <v>46866</v>
      </c>
      <c r="T177" s="46"/>
      <c r="U177" s="50">
        <v>2720</v>
      </c>
      <c r="V177" s="50"/>
      <c r="W177" s="50">
        <v>18668</v>
      </c>
      <c r="X177" s="50"/>
      <c r="Y177" s="50">
        <v>25479</v>
      </c>
      <c r="Z177" s="50"/>
      <c r="AA177" s="50">
        <v>0</v>
      </c>
      <c r="AB177" s="46"/>
      <c r="AC177" s="50">
        <v>1536</v>
      </c>
      <c r="AD177" s="46"/>
      <c r="AE177" s="50">
        <v>13357</v>
      </c>
      <c r="AF177" s="46"/>
      <c r="AG177" s="50">
        <v>8255</v>
      </c>
      <c r="AH177" s="46"/>
      <c r="AI177" s="40"/>
      <c r="AJ177" s="198"/>
    </row>
    <row r="178" spans="2:36" s="33" customFormat="1" ht="12" customHeight="1" x14ac:dyDescent="0.2">
      <c r="B178" s="33" t="s">
        <v>417</v>
      </c>
      <c r="C178" s="40" t="s">
        <v>733</v>
      </c>
      <c r="D178" s="40"/>
      <c r="E178" s="50">
        <v>0</v>
      </c>
      <c r="F178" s="46"/>
      <c r="G178" s="50">
        <v>0</v>
      </c>
      <c r="H178" s="46"/>
      <c r="I178" s="50">
        <v>0</v>
      </c>
      <c r="J178" s="46"/>
      <c r="K178" s="50">
        <v>0</v>
      </c>
      <c r="L178" s="46"/>
      <c r="M178" s="50">
        <v>0</v>
      </c>
      <c r="N178" s="46"/>
      <c r="O178" s="50">
        <v>0</v>
      </c>
      <c r="P178" s="46"/>
      <c r="Q178" s="50">
        <v>0</v>
      </c>
      <c r="R178" s="46"/>
      <c r="S178" s="50">
        <v>0</v>
      </c>
      <c r="T178" s="46"/>
      <c r="U178" s="50">
        <v>0</v>
      </c>
      <c r="V178" s="50"/>
      <c r="W178" s="50">
        <v>0</v>
      </c>
      <c r="X178" s="50"/>
      <c r="Y178" s="50">
        <v>0</v>
      </c>
      <c r="Z178" s="50"/>
      <c r="AA178" s="50">
        <v>0</v>
      </c>
      <c r="AB178" s="46"/>
      <c r="AC178" s="50">
        <v>0</v>
      </c>
      <c r="AD178" s="46"/>
      <c r="AE178" s="50">
        <v>0</v>
      </c>
      <c r="AF178" s="46"/>
      <c r="AG178" s="50">
        <v>1</v>
      </c>
      <c r="AH178" s="46"/>
      <c r="AI178" s="40"/>
      <c r="AJ178" s="198"/>
    </row>
    <row r="179" spans="2:36" s="33" customFormat="1" ht="12" customHeight="1" x14ac:dyDescent="0.2">
      <c r="B179" s="33" t="s">
        <v>420</v>
      </c>
      <c r="C179" s="40" t="s">
        <v>735</v>
      </c>
      <c r="D179" s="40"/>
      <c r="E179" s="50">
        <v>92</v>
      </c>
      <c r="F179" s="46"/>
      <c r="G179" s="50">
        <v>-26</v>
      </c>
      <c r="H179" s="46"/>
      <c r="I179" s="50">
        <v>66</v>
      </c>
      <c r="J179" s="46"/>
      <c r="K179" s="50">
        <v>66</v>
      </c>
      <c r="L179" s="46"/>
      <c r="M179" s="50">
        <v>0</v>
      </c>
      <c r="N179" s="46"/>
      <c r="O179" s="50">
        <v>1</v>
      </c>
      <c r="P179" s="46"/>
      <c r="Q179" s="50">
        <v>28</v>
      </c>
      <c r="R179" s="46"/>
      <c r="S179" s="50">
        <v>36</v>
      </c>
      <c r="T179" s="46"/>
      <c r="U179" s="50">
        <v>0</v>
      </c>
      <c r="V179" s="50"/>
      <c r="W179" s="50">
        <v>35</v>
      </c>
      <c r="X179" s="50"/>
      <c r="Y179" s="50">
        <v>1</v>
      </c>
      <c r="Z179" s="50"/>
      <c r="AA179" s="50">
        <v>0</v>
      </c>
      <c r="AB179" s="46"/>
      <c r="AC179" s="50">
        <v>1</v>
      </c>
      <c r="AD179" s="46"/>
      <c r="AE179" s="50">
        <v>0</v>
      </c>
      <c r="AF179" s="46"/>
      <c r="AG179" s="50">
        <v>4</v>
      </c>
      <c r="AH179" s="46"/>
      <c r="AI179" s="40"/>
      <c r="AJ179" s="198"/>
    </row>
    <row r="180" spans="2:36" s="33" customFormat="1" ht="12" customHeight="1" x14ac:dyDescent="0.2">
      <c r="B180" s="33" t="s">
        <v>273</v>
      </c>
      <c r="C180" s="40" t="s">
        <v>47</v>
      </c>
      <c r="D180" s="40"/>
      <c r="E180" s="50">
        <v>35185</v>
      </c>
      <c r="F180" s="46"/>
      <c r="G180" s="50">
        <v>211</v>
      </c>
      <c r="H180" s="46"/>
      <c r="I180" s="50">
        <v>35396</v>
      </c>
      <c r="J180" s="46"/>
      <c r="K180" s="50">
        <v>5193</v>
      </c>
      <c r="L180" s="46"/>
      <c r="M180" s="50">
        <v>30203</v>
      </c>
      <c r="N180" s="46"/>
      <c r="O180" s="50">
        <v>3029</v>
      </c>
      <c r="P180" s="46"/>
      <c r="Q180" s="50">
        <v>9137</v>
      </c>
      <c r="R180" s="46"/>
      <c r="S180" s="50">
        <v>23230</v>
      </c>
      <c r="T180" s="46"/>
      <c r="U180" s="50">
        <v>847</v>
      </c>
      <c r="V180" s="50"/>
      <c r="W180" s="50">
        <v>11385</v>
      </c>
      <c r="X180" s="50"/>
      <c r="Y180" s="50">
        <v>10998</v>
      </c>
      <c r="Z180" s="50"/>
      <c r="AA180" s="50">
        <v>0</v>
      </c>
      <c r="AB180" s="46"/>
      <c r="AC180" s="50">
        <v>320</v>
      </c>
      <c r="AD180" s="46"/>
      <c r="AE180" s="50">
        <v>6943</v>
      </c>
      <c r="AF180" s="46"/>
      <c r="AG180" s="50">
        <v>4987</v>
      </c>
      <c r="AH180" s="46"/>
      <c r="AI180" s="40"/>
      <c r="AJ180" s="198"/>
    </row>
    <row r="181" spans="2:36" s="33" customFormat="1" ht="12" customHeight="1" x14ac:dyDescent="0.2">
      <c r="B181" s="33" t="s">
        <v>431</v>
      </c>
      <c r="C181" s="40" t="s">
        <v>738</v>
      </c>
      <c r="D181" s="40"/>
      <c r="E181" s="50">
        <v>295</v>
      </c>
      <c r="F181" s="46"/>
      <c r="G181" s="50">
        <v>-3</v>
      </c>
      <c r="H181" s="46"/>
      <c r="I181" s="50">
        <v>292</v>
      </c>
      <c r="J181" s="46"/>
      <c r="K181" s="50">
        <v>99</v>
      </c>
      <c r="L181" s="46"/>
      <c r="M181" s="50">
        <v>193</v>
      </c>
      <c r="N181" s="46"/>
      <c r="O181" s="50">
        <v>0</v>
      </c>
      <c r="P181" s="46"/>
      <c r="Q181" s="50">
        <v>74</v>
      </c>
      <c r="R181" s="46"/>
      <c r="S181" s="50">
        <v>218</v>
      </c>
      <c r="T181" s="46"/>
      <c r="U181" s="50">
        <v>3</v>
      </c>
      <c r="V181" s="50"/>
      <c r="W181" s="50">
        <v>209</v>
      </c>
      <c r="X181" s="50"/>
      <c r="Y181" s="50">
        <v>5</v>
      </c>
      <c r="Z181" s="50"/>
      <c r="AA181" s="50">
        <v>0</v>
      </c>
      <c r="AB181" s="46"/>
      <c r="AC181" s="50">
        <v>0</v>
      </c>
      <c r="AD181" s="46"/>
      <c r="AE181" s="50">
        <v>3</v>
      </c>
      <c r="AF181" s="46"/>
      <c r="AG181" s="50">
        <v>19</v>
      </c>
      <c r="AH181" s="46"/>
      <c r="AI181" s="40"/>
      <c r="AJ181" s="198"/>
    </row>
    <row r="182" spans="2:36" s="33" customFormat="1" ht="12" customHeight="1" x14ac:dyDescent="0.2">
      <c r="B182" s="33" t="s">
        <v>426</v>
      </c>
      <c r="C182" s="40" t="s">
        <v>528</v>
      </c>
      <c r="D182" s="40"/>
      <c r="E182" s="50">
        <v>1183</v>
      </c>
      <c r="F182" s="46"/>
      <c r="G182" s="50">
        <v>1250</v>
      </c>
      <c r="H182" s="46"/>
      <c r="I182" s="50">
        <v>2433</v>
      </c>
      <c r="J182" s="46"/>
      <c r="K182" s="50">
        <v>2433</v>
      </c>
      <c r="L182" s="46"/>
      <c r="M182" s="50">
        <v>0</v>
      </c>
      <c r="N182" s="46"/>
      <c r="O182" s="50">
        <v>0</v>
      </c>
      <c r="P182" s="46"/>
      <c r="Q182" s="50">
        <v>9</v>
      </c>
      <c r="R182" s="46"/>
      <c r="S182" s="50">
        <v>2424</v>
      </c>
      <c r="T182" s="46"/>
      <c r="U182" s="50">
        <v>146</v>
      </c>
      <c r="V182" s="50"/>
      <c r="W182" s="50">
        <v>2278</v>
      </c>
      <c r="X182" s="50"/>
      <c r="Y182" s="50">
        <v>0</v>
      </c>
      <c r="Z182" s="50"/>
      <c r="AA182" s="50">
        <v>0</v>
      </c>
      <c r="AB182" s="46"/>
      <c r="AC182" s="50">
        <v>68</v>
      </c>
      <c r="AD182" s="46"/>
      <c r="AE182" s="50">
        <v>3</v>
      </c>
      <c r="AF182" s="46"/>
      <c r="AG182" s="50">
        <v>134</v>
      </c>
      <c r="AH182" s="46"/>
      <c r="AI182" s="40"/>
      <c r="AJ182" s="198"/>
    </row>
    <row r="183" spans="2:36" s="33" customFormat="1" ht="12" customHeight="1" x14ac:dyDescent="0.2">
      <c r="B183" s="33" t="s">
        <v>429</v>
      </c>
      <c r="C183" s="40" t="s">
        <v>741</v>
      </c>
      <c r="D183" s="40"/>
      <c r="E183" s="50">
        <v>251</v>
      </c>
      <c r="F183" s="46"/>
      <c r="G183" s="50">
        <v>-26</v>
      </c>
      <c r="H183" s="46"/>
      <c r="I183" s="50">
        <v>226</v>
      </c>
      <c r="J183" s="46"/>
      <c r="K183" s="50">
        <v>226</v>
      </c>
      <c r="L183" s="46"/>
      <c r="M183" s="50">
        <v>0</v>
      </c>
      <c r="N183" s="46"/>
      <c r="O183" s="50">
        <v>0</v>
      </c>
      <c r="P183" s="46"/>
      <c r="Q183" s="50">
        <v>19</v>
      </c>
      <c r="R183" s="46"/>
      <c r="S183" s="50">
        <v>207</v>
      </c>
      <c r="T183" s="46"/>
      <c r="U183" s="50">
        <v>0</v>
      </c>
      <c r="V183" s="50"/>
      <c r="W183" s="50">
        <v>203</v>
      </c>
      <c r="X183" s="50"/>
      <c r="Y183" s="50">
        <v>4</v>
      </c>
      <c r="Z183" s="50"/>
      <c r="AA183" s="50">
        <v>0</v>
      </c>
      <c r="AB183" s="46"/>
      <c r="AC183" s="50">
        <v>0</v>
      </c>
      <c r="AD183" s="46"/>
      <c r="AE183" s="50">
        <v>0</v>
      </c>
      <c r="AF183" s="46"/>
      <c r="AG183" s="50">
        <v>0</v>
      </c>
      <c r="AH183" s="46"/>
      <c r="AI183" s="40"/>
      <c r="AJ183" s="198"/>
    </row>
    <row r="184" spans="2:36" s="33" customFormat="1" ht="12" customHeight="1" x14ac:dyDescent="0.2">
      <c r="B184" s="33" t="s">
        <v>274</v>
      </c>
      <c r="C184" s="40" t="s">
        <v>51</v>
      </c>
      <c r="D184" s="40"/>
      <c r="E184" s="50">
        <v>713</v>
      </c>
      <c r="F184" s="46"/>
      <c r="G184" s="50">
        <v>-14</v>
      </c>
      <c r="H184" s="46"/>
      <c r="I184" s="50">
        <v>700</v>
      </c>
      <c r="J184" s="46"/>
      <c r="K184" s="50">
        <v>84</v>
      </c>
      <c r="L184" s="46"/>
      <c r="M184" s="50">
        <v>616</v>
      </c>
      <c r="N184" s="46"/>
      <c r="O184" s="50">
        <v>96</v>
      </c>
      <c r="P184" s="46"/>
      <c r="Q184" s="50">
        <v>177</v>
      </c>
      <c r="R184" s="46"/>
      <c r="S184" s="50">
        <v>427</v>
      </c>
      <c r="T184" s="46"/>
      <c r="U184" s="50">
        <v>0</v>
      </c>
      <c r="V184" s="50"/>
      <c r="W184" s="50">
        <v>199</v>
      </c>
      <c r="X184" s="50"/>
      <c r="Y184" s="50">
        <v>228</v>
      </c>
      <c r="Z184" s="50"/>
      <c r="AA184" s="50">
        <v>0</v>
      </c>
      <c r="AB184" s="46"/>
      <c r="AC184" s="50">
        <v>0</v>
      </c>
      <c r="AD184" s="46"/>
      <c r="AE184" s="50">
        <v>3</v>
      </c>
      <c r="AF184" s="46"/>
      <c r="AG184" s="50">
        <v>15</v>
      </c>
      <c r="AH184" s="46"/>
      <c r="AI184" s="40"/>
      <c r="AJ184" s="198"/>
    </row>
    <row r="185" spans="2:36" s="33" customFormat="1" ht="12" customHeight="1" x14ac:dyDescent="0.2">
      <c r="B185" s="33" t="s">
        <v>275</v>
      </c>
      <c r="C185" s="40" t="s">
        <v>31</v>
      </c>
      <c r="D185" s="40"/>
      <c r="E185" s="50">
        <v>6751</v>
      </c>
      <c r="F185" s="46"/>
      <c r="G185" s="50">
        <v>-1088</v>
      </c>
      <c r="H185" s="46"/>
      <c r="I185" s="50">
        <v>5663</v>
      </c>
      <c r="J185" s="46"/>
      <c r="K185" s="50">
        <v>1112</v>
      </c>
      <c r="L185" s="46"/>
      <c r="M185" s="50">
        <v>4552</v>
      </c>
      <c r="N185" s="46"/>
      <c r="O185" s="50">
        <v>677</v>
      </c>
      <c r="P185" s="46"/>
      <c r="Q185" s="50">
        <v>2824</v>
      </c>
      <c r="R185" s="46"/>
      <c r="S185" s="50">
        <v>2163</v>
      </c>
      <c r="T185" s="46"/>
      <c r="U185" s="50">
        <v>8</v>
      </c>
      <c r="V185" s="50"/>
      <c r="W185" s="50">
        <v>1929</v>
      </c>
      <c r="X185" s="50"/>
      <c r="Y185" s="50">
        <v>226</v>
      </c>
      <c r="Z185" s="50"/>
      <c r="AA185" s="50">
        <v>0</v>
      </c>
      <c r="AB185" s="46"/>
      <c r="AC185" s="50">
        <v>5</v>
      </c>
      <c r="AD185" s="46"/>
      <c r="AE185" s="50">
        <v>203</v>
      </c>
      <c r="AF185" s="46"/>
      <c r="AG185" s="50">
        <v>320</v>
      </c>
      <c r="AH185" s="46"/>
      <c r="AI185" s="40"/>
      <c r="AJ185" s="198"/>
    </row>
    <row r="186" spans="2:36" s="33" customFormat="1" ht="12" customHeight="1" x14ac:dyDescent="0.2">
      <c r="B186" s="33" t="s">
        <v>438</v>
      </c>
      <c r="C186" s="40" t="s">
        <v>745</v>
      </c>
      <c r="D186" s="40"/>
      <c r="E186" s="50">
        <v>200</v>
      </c>
      <c r="F186" s="46"/>
      <c r="G186" s="50">
        <v>-126</v>
      </c>
      <c r="H186" s="46"/>
      <c r="I186" s="50">
        <v>74</v>
      </c>
      <c r="J186" s="46"/>
      <c r="K186" s="50">
        <v>74</v>
      </c>
      <c r="L186" s="46"/>
      <c r="M186" s="50">
        <v>0</v>
      </c>
      <c r="N186" s="46"/>
      <c r="O186" s="50">
        <v>0</v>
      </c>
      <c r="P186" s="46"/>
      <c r="Q186" s="50">
        <v>0</v>
      </c>
      <c r="R186" s="46"/>
      <c r="S186" s="50">
        <v>74</v>
      </c>
      <c r="T186" s="46"/>
      <c r="U186" s="50">
        <v>0</v>
      </c>
      <c r="V186" s="50"/>
      <c r="W186" s="50">
        <v>74</v>
      </c>
      <c r="X186" s="50"/>
      <c r="Y186" s="50">
        <v>0</v>
      </c>
      <c r="Z186" s="50"/>
      <c r="AA186" s="50">
        <v>0</v>
      </c>
      <c r="AB186" s="46"/>
      <c r="AC186" s="50">
        <v>0</v>
      </c>
      <c r="AD186" s="46"/>
      <c r="AE186" s="50">
        <v>0</v>
      </c>
      <c r="AF186" s="46"/>
      <c r="AG186" s="50">
        <v>0</v>
      </c>
      <c r="AH186" s="46"/>
      <c r="AI186" s="40"/>
      <c r="AJ186" s="198"/>
    </row>
    <row r="187" spans="2:36" s="33" customFormat="1" ht="12" customHeight="1" x14ac:dyDescent="0.2">
      <c r="B187" s="33" t="s">
        <v>276</v>
      </c>
      <c r="C187" s="40" t="s">
        <v>30</v>
      </c>
      <c r="D187" s="40"/>
      <c r="E187" s="50">
        <v>7410</v>
      </c>
      <c r="F187" s="46"/>
      <c r="G187" s="50">
        <v>-492</v>
      </c>
      <c r="H187" s="46"/>
      <c r="I187" s="50">
        <v>6918</v>
      </c>
      <c r="J187" s="46"/>
      <c r="K187" s="50">
        <v>3559</v>
      </c>
      <c r="L187" s="46"/>
      <c r="M187" s="50">
        <v>3360</v>
      </c>
      <c r="N187" s="46"/>
      <c r="O187" s="50">
        <v>1806</v>
      </c>
      <c r="P187" s="46"/>
      <c r="Q187" s="50">
        <v>2385</v>
      </c>
      <c r="R187" s="46"/>
      <c r="S187" s="50">
        <v>2728</v>
      </c>
      <c r="T187" s="46"/>
      <c r="U187" s="50">
        <v>138</v>
      </c>
      <c r="V187" s="50"/>
      <c r="W187" s="50">
        <v>1933</v>
      </c>
      <c r="X187" s="50"/>
      <c r="Y187" s="50">
        <v>657</v>
      </c>
      <c r="Z187" s="50"/>
      <c r="AA187" s="50">
        <v>0</v>
      </c>
      <c r="AB187" s="46"/>
      <c r="AC187" s="50">
        <v>105</v>
      </c>
      <c r="AD187" s="46"/>
      <c r="AE187" s="50">
        <v>2741</v>
      </c>
      <c r="AF187" s="46"/>
      <c r="AG187" s="50">
        <v>658</v>
      </c>
      <c r="AH187" s="46"/>
      <c r="AI187" s="40"/>
      <c r="AJ187" s="198"/>
    </row>
    <row r="188" spans="2:36" s="33" customFormat="1" ht="12" customHeight="1" x14ac:dyDescent="0.2">
      <c r="B188" s="33" t="s">
        <v>442</v>
      </c>
      <c r="C188" s="40" t="s">
        <v>748</v>
      </c>
      <c r="D188" s="40"/>
      <c r="E188" s="50">
        <v>16</v>
      </c>
      <c r="F188" s="46"/>
      <c r="G188" s="50">
        <v>-1</v>
      </c>
      <c r="H188" s="46"/>
      <c r="I188" s="50">
        <v>15</v>
      </c>
      <c r="J188" s="46"/>
      <c r="K188" s="50">
        <v>15</v>
      </c>
      <c r="L188" s="46"/>
      <c r="M188" s="50">
        <v>0</v>
      </c>
      <c r="N188" s="46"/>
      <c r="O188" s="50">
        <v>15</v>
      </c>
      <c r="P188" s="46"/>
      <c r="Q188" s="50">
        <v>0</v>
      </c>
      <c r="R188" s="46"/>
      <c r="S188" s="50">
        <v>0</v>
      </c>
      <c r="T188" s="46"/>
      <c r="U188" s="50">
        <v>0</v>
      </c>
      <c r="V188" s="50"/>
      <c r="W188" s="50">
        <v>0</v>
      </c>
      <c r="X188" s="50"/>
      <c r="Y188" s="50">
        <v>0</v>
      </c>
      <c r="Z188" s="50"/>
      <c r="AA188" s="50">
        <v>0</v>
      </c>
      <c r="AB188" s="46"/>
      <c r="AC188" s="50">
        <v>0</v>
      </c>
      <c r="AD188" s="46"/>
      <c r="AE188" s="50">
        <v>0</v>
      </c>
      <c r="AF188" s="46"/>
      <c r="AG188" s="50">
        <v>0</v>
      </c>
      <c r="AH188" s="46"/>
      <c r="AI188" s="40"/>
      <c r="AJ188" s="198"/>
    </row>
    <row r="189" spans="2:36" s="33" customFormat="1" ht="12" customHeight="1" x14ac:dyDescent="0.2">
      <c r="B189" s="33" t="s">
        <v>277</v>
      </c>
      <c r="C189" s="40" t="s">
        <v>231</v>
      </c>
      <c r="D189" s="40"/>
      <c r="E189" s="50">
        <v>4723</v>
      </c>
      <c r="F189" s="46"/>
      <c r="G189" s="50">
        <v>-465</v>
      </c>
      <c r="H189" s="46"/>
      <c r="I189" s="50">
        <v>4258</v>
      </c>
      <c r="J189" s="46"/>
      <c r="K189" s="50">
        <v>1032</v>
      </c>
      <c r="L189" s="46"/>
      <c r="M189" s="50">
        <v>3226</v>
      </c>
      <c r="N189" s="46"/>
      <c r="O189" s="50">
        <v>458</v>
      </c>
      <c r="P189" s="46"/>
      <c r="Q189" s="50">
        <v>1639</v>
      </c>
      <c r="R189" s="46"/>
      <c r="S189" s="50">
        <v>2162</v>
      </c>
      <c r="T189" s="46"/>
      <c r="U189" s="50">
        <v>9</v>
      </c>
      <c r="V189" s="50"/>
      <c r="W189" s="50">
        <v>1714</v>
      </c>
      <c r="X189" s="50"/>
      <c r="Y189" s="50">
        <v>438</v>
      </c>
      <c r="Z189" s="50"/>
      <c r="AA189" s="50">
        <v>0</v>
      </c>
      <c r="AB189" s="46"/>
      <c r="AC189" s="50">
        <v>5</v>
      </c>
      <c r="AD189" s="46"/>
      <c r="AE189" s="50">
        <v>147</v>
      </c>
      <c r="AF189" s="46"/>
      <c r="AG189" s="50">
        <v>449</v>
      </c>
      <c r="AH189" s="46"/>
      <c r="AI189" s="40"/>
      <c r="AJ189" s="198"/>
    </row>
    <row r="190" spans="2:36" s="33" customFormat="1" ht="12" customHeight="1" x14ac:dyDescent="0.2">
      <c r="B190" s="33" t="s">
        <v>278</v>
      </c>
      <c r="C190" s="40" t="s">
        <v>248</v>
      </c>
      <c r="D190" s="40"/>
      <c r="E190" s="50">
        <v>53127</v>
      </c>
      <c r="F190" s="46"/>
      <c r="G190" s="50">
        <v>844</v>
      </c>
      <c r="H190" s="46"/>
      <c r="I190" s="50">
        <v>53971</v>
      </c>
      <c r="J190" s="46"/>
      <c r="K190" s="50">
        <v>14820</v>
      </c>
      <c r="L190" s="46"/>
      <c r="M190" s="50">
        <v>39151</v>
      </c>
      <c r="N190" s="46"/>
      <c r="O190" s="50">
        <v>7797</v>
      </c>
      <c r="P190" s="46"/>
      <c r="Q190" s="50">
        <v>22029</v>
      </c>
      <c r="R190" s="46"/>
      <c r="S190" s="50">
        <v>24145</v>
      </c>
      <c r="T190" s="46"/>
      <c r="U190" s="50">
        <v>2282</v>
      </c>
      <c r="V190" s="50"/>
      <c r="W190" s="50">
        <v>9121</v>
      </c>
      <c r="X190" s="50"/>
      <c r="Y190" s="50">
        <v>12743</v>
      </c>
      <c r="Z190" s="50"/>
      <c r="AA190" s="50">
        <v>0</v>
      </c>
      <c r="AB190" s="46"/>
      <c r="AC190" s="50">
        <v>330</v>
      </c>
      <c r="AD190" s="46"/>
      <c r="AE190" s="50">
        <v>304</v>
      </c>
      <c r="AF190" s="46"/>
      <c r="AG190" s="50">
        <v>424</v>
      </c>
      <c r="AH190" s="46"/>
      <c r="AI190" s="40"/>
      <c r="AJ190" s="198"/>
    </row>
    <row r="191" spans="2:36" s="33" customFormat="1" ht="12" customHeight="1" x14ac:dyDescent="0.2">
      <c r="B191" s="33" t="s">
        <v>279</v>
      </c>
      <c r="C191" s="40" t="s">
        <v>254</v>
      </c>
      <c r="D191" s="40"/>
      <c r="E191" s="50">
        <v>11874</v>
      </c>
      <c r="F191" s="46"/>
      <c r="G191" s="50">
        <v>251</v>
      </c>
      <c r="H191" s="46"/>
      <c r="I191" s="50">
        <v>12125</v>
      </c>
      <c r="J191" s="46"/>
      <c r="K191" s="50">
        <v>2884</v>
      </c>
      <c r="L191" s="46"/>
      <c r="M191" s="50">
        <v>9241</v>
      </c>
      <c r="N191" s="46"/>
      <c r="O191" s="50">
        <v>2679</v>
      </c>
      <c r="P191" s="46"/>
      <c r="Q191" s="50">
        <v>4514</v>
      </c>
      <c r="R191" s="46"/>
      <c r="S191" s="50">
        <v>4933</v>
      </c>
      <c r="T191" s="46"/>
      <c r="U191" s="50">
        <v>399</v>
      </c>
      <c r="V191" s="50"/>
      <c r="W191" s="50">
        <v>4091</v>
      </c>
      <c r="X191" s="50"/>
      <c r="Y191" s="50">
        <v>443</v>
      </c>
      <c r="Z191" s="50"/>
      <c r="AA191" s="50">
        <v>0</v>
      </c>
      <c r="AB191" s="46"/>
      <c r="AC191" s="50">
        <v>634</v>
      </c>
      <c r="AD191" s="46"/>
      <c r="AE191" s="50">
        <v>1569</v>
      </c>
      <c r="AF191" s="46"/>
      <c r="AG191" s="50">
        <v>549</v>
      </c>
      <c r="AH191" s="46"/>
      <c r="AI191" s="40"/>
      <c r="AJ191" s="198"/>
    </row>
    <row r="192" spans="2:36" s="33" customFormat="1" ht="12" customHeight="1" x14ac:dyDescent="0.2">
      <c r="B192" s="33" t="s">
        <v>71</v>
      </c>
      <c r="C192" s="40" t="s">
        <v>103</v>
      </c>
      <c r="D192" s="40"/>
      <c r="E192" s="50">
        <v>0</v>
      </c>
      <c r="F192" s="46"/>
      <c r="G192" s="50">
        <v>0</v>
      </c>
      <c r="H192" s="46"/>
      <c r="I192" s="50">
        <v>0</v>
      </c>
      <c r="J192" s="46"/>
      <c r="K192" s="50">
        <v>0</v>
      </c>
      <c r="L192" s="46"/>
      <c r="M192" s="50">
        <v>0</v>
      </c>
      <c r="N192" s="46"/>
      <c r="O192" s="50">
        <v>0</v>
      </c>
      <c r="P192" s="46"/>
      <c r="Q192" s="50">
        <v>0</v>
      </c>
      <c r="R192" s="46"/>
      <c r="S192" s="50">
        <v>0</v>
      </c>
      <c r="T192" s="46"/>
      <c r="U192" s="50">
        <v>0</v>
      </c>
      <c r="V192" s="50"/>
      <c r="W192" s="50">
        <v>0</v>
      </c>
      <c r="X192" s="50"/>
      <c r="Y192" s="50">
        <v>0</v>
      </c>
      <c r="Z192" s="50"/>
      <c r="AA192" s="50">
        <v>0</v>
      </c>
      <c r="AB192" s="46"/>
      <c r="AC192" s="50">
        <v>0</v>
      </c>
      <c r="AD192" s="46"/>
      <c r="AE192" s="50">
        <v>0</v>
      </c>
      <c r="AF192" s="46"/>
      <c r="AG192" s="50">
        <v>0</v>
      </c>
      <c r="AH192" s="46"/>
      <c r="AI192" s="40"/>
      <c r="AJ192" s="198"/>
    </row>
    <row r="193" spans="2:36" s="33" customFormat="1" ht="12" customHeight="1" x14ac:dyDescent="0.2">
      <c r="B193" s="33" t="s">
        <v>439</v>
      </c>
      <c r="C193" s="40" t="s">
        <v>754</v>
      </c>
      <c r="D193" s="40"/>
      <c r="E193" s="50">
        <v>4</v>
      </c>
      <c r="F193" s="46"/>
      <c r="G193" s="50">
        <v>0</v>
      </c>
      <c r="H193" s="46"/>
      <c r="I193" s="50">
        <v>4</v>
      </c>
      <c r="J193" s="46"/>
      <c r="K193" s="50">
        <v>4</v>
      </c>
      <c r="L193" s="46"/>
      <c r="M193" s="50">
        <v>0</v>
      </c>
      <c r="N193" s="46"/>
      <c r="O193" s="50">
        <v>0</v>
      </c>
      <c r="P193" s="46"/>
      <c r="Q193" s="50">
        <v>0</v>
      </c>
      <c r="R193" s="46"/>
      <c r="S193" s="50">
        <v>4</v>
      </c>
      <c r="T193" s="46"/>
      <c r="U193" s="50">
        <v>0</v>
      </c>
      <c r="V193" s="50"/>
      <c r="W193" s="50">
        <v>0</v>
      </c>
      <c r="X193" s="50"/>
      <c r="Y193" s="50">
        <v>4</v>
      </c>
      <c r="Z193" s="50"/>
      <c r="AA193" s="50">
        <v>0</v>
      </c>
      <c r="AB193" s="46"/>
      <c r="AC193" s="50">
        <v>0</v>
      </c>
      <c r="AD193" s="46"/>
      <c r="AE193" s="50">
        <v>0</v>
      </c>
      <c r="AF193" s="46"/>
      <c r="AG193" s="50">
        <v>0</v>
      </c>
      <c r="AH193" s="46"/>
      <c r="AI193" s="40"/>
      <c r="AJ193" s="198"/>
    </row>
    <row r="194" spans="2:36" s="33" customFormat="1" ht="12" customHeight="1" x14ac:dyDescent="0.2">
      <c r="B194" s="33" t="s">
        <v>72</v>
      </c>
      <c r="C194" s="40" t="s">
        <v>65</v>
      </c>
      <c r="D194" s="40"/>
      <c r="E194" s="50">
        <v>4</v>
      </c>
      <c r="F194" s="46"/>
      <c r="G194" s="50">
        <v>0</v>
      </c>
      <c r="H194" s="46"/>
      <c r="I194" s="50">
        <v>4</v>
      </c>
      <c r="J194" s="46"/>
      <c r="K194" s="50">
        <v>4</v>
      </c>
      <c r="L194" s="46"/>
      <c r="M194" s="50">
        <v>0</v>
      </c>
      <c r="N194" s="46"/>
      <c r="O194" s="50">
        <v>0</v>
      </c>
      <c r="P194" s="46"/>
      <c r="Q194" s="50">
        <v>0</v>
      </c>
      <c r="R194" s="46"/>
      <c r="S194" s="50">
        <v>4</v>
      </c>
      <c r="T194" s="46"/>
      <c r="U194" s="50">
        <v>0</v>
      </c>
      <c r="V194" s="50"/>
      <c r="W194" s="50">
        <v>1</v>
      </c>
      <c r="X194" s="50"/>
      <c r="Y194" s="50">
        <v>3</v>
      </c>
      <c r="Z194" s="50"/>
      <c r="AA194" s="50">
        <v>0</v>
      </c>
      <c r="AB194" s="46"/>
      <c r="AC194" s="50">
        <v>0</v>
      </c>
      <c r="AD194" s="46"/>
      <c r="AE194" s="50">
        <v>0</v>
      </c>
      <c r="AF194" s="46"/>
      <c r="AG194" s="50">
        <v>0</v>
      </c>
      <c r="AH194" s="46"/>
      <c r="AI194" s="40"/>
      <c r="AJ194" s="198"/>
    </row>
    <row r="195" spans="2:36" s="33" customFormat="1" ht="12" customHeight="1" x14ac:dyDescent="0.2">
      <c r="B195" s="33" t="s">
        <v>73</v>
      </c>
      <c r="C195" s="40" t="s">
        <v>525</v>
      </c>
      <c r="D195" s="40"/>
      <c r="E195" s="50">
        <v>7160</v>
      </c>
      <c r="F195" s="46"/>
      <c r="G195" s="50">
        <v>-924</v>
      </c>
      <c r="H195" s="46"/>
      <c r="I195" s="50">
        <v>6236</v>
      </c>
      <c r="J195" s="46"/>
      <c r="K195" s="50">
        <v>2271</v>
      </c>
      <c r="L195" s="46"/>
      <c r="M195" s="50">
        <v>3965</v>
      </c>
      <c r="N195" s="46"/>
      <c r="O195" s="50">
        <v>1119</v>
      </c>
      <c r="P195" s="46"/>
      <c r="Q195" s="50">
        <v>998</v>
      </c>
      <c r="R195" s="46"/>
      <c r="S195" s="50">
        <v>4119</v>
      </c>
      <c r="T195" s="46"/>
      <c r="U195" s="50">
        <v>123</v>
      </c>
      <c r="V195" s="50"/>
      <c r="W195" s="50">
        <v>3361</v>
      </c>
      <c r="X195" s="50"/>
      <c r="Y195" s="50">
        <v>635</v>
      </c>
      <c r="Z195" s="50"/>
      <c r="AA195" s="50">
        <v>0</v>
      </c>
      <c r="AB195" s="46"/>
      <c r="AC195" s="50">
        <v>16</v>
      </c>
      <c r="AD195" s="46"/>
      <c r="AE195" s="50">
        <v>484</v>
      </c>
      <c r="AF195" s="46"/>
      <c r="AG195" s="50">
        <v>484</v>
      </c>
      <c r="AH195" s="46"/>
      <c r="AI195" s="40"/>
      <c r="AJ195" s="198"/>
    </row>
    <row r="196" spans="2:36" s="33" customFormat="1" ht="12" customHeight="1" x14ac:dyDescent="0.2">
      <c r="B196" s="33" t="s">
        <v>372</v>
      </c>
      <c r="C196" s="40" t="s">
        <v>116</v>
      </c>
      <c r="D196" s="40"/>
      <c r="E196" s="50">
        <v>51</v>
      </c>
      <c r="F196" s="46"/>
      <c r="G196" s="50">
        <v>-3</v>
      </c>
      <c r="H196" s="46"/>
      <c r="I196" s="50">
        <v>49</v>
      </c>
      <c r="J196" s="46"/>
      <c r="K196" s="50">
        <v>0</v>
      </c>
      <c r="L196" s="46"/>
      <c r="M196" s="50">
        <v>49</v>
      </c>
      <c r="N196" s="46"/>
      <c r="O196" s="50">
        <v>3</v>
      </c>
      <c r="P196" s="46"/>
      <c r="Q196" s="50">
        <v>-8</v>
      </c>
      <c r="R196" s="46"/>
      <c r="S196" s="50">
        <v>54</v>
      </c>
      <c r="T196" s="46"/>
      <c r="U196" s="50">
        <v>49</v>
      </c>
      <c r="V196" s="50"/>
      <c r="W196" s="50">
        <v>-5</v>
      </c>
      <c r="X196" s="50"/>
      <c r="Y196" s="50">
        <v>11</v>
      </c>
      <c r="Z196" s="50"/>
      <c r="AA196" s="50">
        <v>0</v>
      </c>
      <c r="AB196" s="46"/>
      <c r="AC196" s="50">
        <v>0</v>
      </c>
      <c r="AD196" s="46"/>
      <c r="AE196" s="50">
        <v>0</v>
      </c>
      <c r="AF196" s="46"/>
      <c r="AG196" s="50">
        <v>0</v>
      </c>
      <c r="AH196" s="46"/>
      <c r="AI196" s="40"/>
      <c r="AJ196" s="198"/>
    </row>
    <row r="197" spans="2:36" s="33" customFormat="1" ht="12" customHeight="1" x14ac:dyDescent="0.2">
      <c r="B197" s="33" t="s">
        <v>74</v>
      </c>
      <c r="C197" s="40" t="s">
        <v>115</v>
      </c>
      <c r="D197" s="40"/>
      <c r="E197" s="50">
        <v>503402</v>
      </c>
      <c r="F197" s="46"/>
      <c r="G197" s="50">
        <v>9284</v>
      </c>
      <c r="H197" s="46"/>
      <c r="I197" s="50">
        <v>512686</v>
      </c>
      <c r="J197" s="46"/>
      <c r="K197" s="50">
        <v>186102</v>
      </c>
      <c r="L197" s="46"/>
      <c r="M197" s="50">
        <v>326584</v>
      </c>
      <c r="N197" s="46"/>
      <c r="O197" s="50">
        <v>99769</v>
      </c>
      <c r="P197" s="46"/>
      <c r="Q197" s="50">
        <v>152394</v>
      </c>
      <c r="R197" s="46"/>
      <c r="S197" s="50">
        <v>260523</v>
      </c>
      <c r="T197" s="46"/>
      <c r="U197" s="50">
        <v>27968</v>
      </c>
      <c r="V197" s="50"/>
      <c r="W197" s="50">
        <v>151155</v>
      </c>
      <c r="X197" s="50"/>
      <c r="Y197" s="50">
        <v>81342</v>
      </c>
      <c r="Z197" s="50"/>
      <c r="AA197" s="50">
        <v>57</v>
      </c>
      <c r="AB197" s="46"/>
      <c r="AC197" s="50">
        <v>8494</v>
      </c>
      <c r="AD197" s="46"/>
      <c r="AE197" s="50">
        <v>54649</v>
      </c>
      <c r="AF197" s="46"/>
      <c r="AG197" s="50">
        <v>33112</v>
      </c>
      <c r="AH197" s="46"/>
      <c r="AI197" s="40"/>
      <c r="AJ197" s="198"/>
    </row>
    <row r="198" spans="2:36" s="33" customFormat="1" ht="12" customHeight="1" x14ac:dyDescent="0.2">
      <c r="C198" s="40"/>
      <c r="D198" s="40"/>
      <c r="E198" s="135">
        <f>E197-SUM(E163:E196)</f>
        <v>4</v>
      </c>
      <c r="F198" s="135"/>
      <c r="G198" s="135">
        <f>G197-SUM(G163:G196)</f>
        <v>2</v>
      </c>
      <c r="H198" s="135"/>
      <c r="I198" s="135">
        <f>I197-SUM(I163:I196)</f>
        <v>1</v>
      </c>
      <c r="J198" s="135"/>
      <c r="K198" s="135">
        <f>K197-SUM(K163:K196)</f>
        <v>1</v>
      </c>
      <c r="L198" s="135"/>
      <c r="M198" s="135">
        <f>M197-SUM(M163:M196)</f>
        <v>-2</v>
      </c>
      <c r="N198" s="135"/>
      <c r="O198" s="135">
        <f>O197-SUM(O163:O196)</f>
        <v>-2</v>
      </c>
      <c r="P198" s="135"/>
      <c r="Q198" s="135">
        <f>Q197-SUM(Q163:Q196)</f>
        <v>-1</v>
      </c>
      <c r="R198" s="135"/>
      <c r="S198" s="135">
        <f>S197-SUM(S163:S196)</f>
        <v>-2</v>
      </c>
      <c r="T198" s="135"/>
      <c r="U198" s="135">
        <f>U197-SUM(U163:U196)</f>
        <v>-1</v>
      </c>
      <c r="V198" s="135"/>
      <c r="W198" s="135">
        <f>W197-SUM(W163:W196)</f>
        <v>2</v>
      </c>
      <c r="X198" s="135"/>
      <c r="Y198" s="135">
        <f>Y197-SUM(Y163:Y196)</f>
        <v>-1</v>
      </c>
      <c r="Z198" s="135"/>
      <c r="AA198" s="135">
        <f>AA197-SUM(AA163:AA196)</f>
        <v>0</v>
      </c>
      <c r="AB198" s="135"/>
      <c r="AC198" s="135">
        <f>AC197-SUM(AC163:AC196)</f>
        <v>1</v>
      </c>
      <c r="AD198" s="135"/>
      <c r="AE198" s="135">
        <f>AE197-SUM(AE163:AE196)</f>
        <v>-1</v>
      </c>
      <c r="AF198" s="135"/>
      <c r="AG198" s="135">
        <f>AG197-SUM(AG163:AG196)</f>
        <v>-2</v>
      </c>
      <c r="AH198" s="46"/>
      <c r="AI198" s="40"/>
      <c r="AJ198" s="198"/>
    </row>
    <row r="199" spans="2:36" s="33" customFormat="1" ht="12" customHeight="1" x14ac:dyDescent="0.2">
      <c r="C199" s="47" t="s">
        <v>325</v>
      </c>
      <c r="D199" s="40"/>
      <c r="E199" s="50"/>
      <c r="F199" s="46"/>
      <c r="G199" s="50"/>
      <c r="H199" s="46"/>
      <c r="I199" s="50"/>
      <c r="J199" s="46"/>
      <c r="K199" s="50"/>
      <c r="L199" s="46"/>
      <c r="M199" s="50"/>
      <c r="N199" s="46"/>
      <c r="O199" s="50"/>
      <c r="P199" s="46"/>
      <c r="Q199" s="50"/>
      <c r="R199" s="46"/>
      <c r="S199" s="50"/>
      <c r="T199" s="46"/>
      <c r="U199" s="50"/>
      <c r="V199" s="50"/>
      <c r="W199" s="50"/>
      <c r="X199" s="50"/>
      <c r="Y199" s="50"/>
      <c r="Z199" s="50"/>
      <c r="AA199" s="50"/>
      <c r="AB199" s="46"/>
      <c r="AC199" s="50"/>
      <c r="AD199" s="46"/>
      <c r="AE199" s="50"/>
      <c r="AF199" s="46"/>
      <c r="AG199" s="50"/>
      <c r="AH199" s="46"/>
      <c r="AI199" s="40"/>
      <c r="AJ199" s="198"/>
    </row>
    <row r="200" spans="2:36" s="33" customFormat="1" ht="12" customHeight="1" x14ac:dyDescent="0.2">
      <c r="B200" s="33" t="s">
        <v>75</v>
      </c>
      <c r="C200" s="40" t="s">
        <v>208</v>
      </c>
      <c r="D200" s="40"/>
      <c r="E200" s="50">
        <v>6735</v>
      </c>
      <c r="F200" s="46"/>
      <c r="G200" s="50">
        <v>-180</v>
      </c>
      <c r="H200" s="46"/>
      <c r="I200" s="50">
        <v>6555</v>
      </c>
      <c r="J200" s="46"/>
      <c r="K200" s="50">
        <v>935</v>
      </c>
      <c r="L200" s="46"/>
      <c r="M200" s="50">
        <v>5620</v>
      </c>
      <c r="N200" s="46"/>
      <c r="O200" s="50">
        <v>265</v>
      </c>
      <c r="P200" s="46"/>
      <c r="Q200" s="50">
        <v>2564</v>
      </c>
      <c r="R200" s="46"/>
      <c r="S200" s="50">
        <v>3726</v>
      </c>
      <c r="T200" s="46"/>
      <c r="U200" s="50">
        <v>20</v>
      </c>
      <c r="V200" s="50"/>
      <c r="W200" s="50">
        <v>2433</v>
      </c>
      <c r="X200" s="50"/>
      <c r="Y200" s="50">
        <v>1273</v>
      </c>
      <c r="Z200" s="50"/>
      <c r="AA200" s="50">
        <v>0</v>
      </c>
      <c r="AB200" s="46"/>
      <c r="AC200" s="50">
        <v>4</v>
      </c>
      <c r="AD200" s="46"/>
      <c r="AE200" s="50">
        <v>908</v>
      </c>
      <c r="AF200" s="46"/>
      <c r="AG200" s="50">
        <v>118</v>
      </c>
      <c r="AH200" s="46"/>
      <c r="AI200" s="40"/>
      <c r="AJ200" s="198"/>
    </row>
    <row r="201" spans="2:36" s="33" customFormat="1" ht="12" customHeight="1" x14ac:dyDescent="0.2">
      <c r="B201" s="33" t="s">
        <v>76</v>
      </c>
      <c r="C201" s="40" t="s">
        <v>211</v>
      </c>
      <c r="D201" s="40"/>
      <c r="E201" s="50">
        <v>20</v>
      </c>
      <c r="F201" s="46"/>
      <c r="G201" s="50">
        <v>1</v>
      </c>
      <c r="H201" s="46"/>
      <c r="I201" s="50">
        <v>22</v>
      </c>
      <c r="J201" s="46"/>
      <c r="K201" s="50">
        <v>22</v>
      </c>
      <c r="L201" s="46"/>
      <c r="M201" s="50">
        <v>0</v>
      </c>
      <c r="N201" s="46"/>
      <c r="O201" s="50">
        <v>0</v>
      </c>
      <c r="P201" s="46"/>
      <c r="Q201" s="50">
        <v>1</v>
      </c>
      <c r="R201" s="46"/>
      <c r="S201" s="50">
        <v>20</v>
      </c>
      <c r="T201" s="46"/>
      <c r="U201" s="50">
        <v>0</v>
      </c>
      <c r="V201" s="50"/>
      <c r="W201" s="50">
        <v>15</v>
      </c>
      <c r="X201" s="50"/>
      <c r="Y201" s="50">
        <v>5</v>
      </c>
      <c r="Z201" s="50"/>
      <c r="AA201" s="50">
        <v>0</v>
      </c>
      <c r="AB201" s="46"/>
      <c r="AC201" s="50">
        <v>0</v>
      </c>
      <c r="AD201" s="46"/>
      <c r="AE201" s="50">
        <v>1</v>
      </c>
      <c r="AF201" s="46"/>
      <c r="AG201" s="50">
        <v>0</v>
      </c>
      <c r="AH201" s="46"/>
      <c r="AI201" s="40"/>
      <c r="AJ201" s="198"/>
    </row>
    <row r="202" spans="2:36" s="33" customFormat="1" ht="12" customHeight="1" x14ac:dyDescent="0.2">
      <c r="B202" s="33" t="s">
        <v>77</v>
      </c>
      <c r="C202" s="40" t="s">
        <v>8</v>
      </c>
      <c r="D202" s="40"/>
      <c r="E202" s="50">
        <v>8</v>
      </c>
      <c r="F202" s="46"/>
      <c r="G202" s="50">
        <v>0</v>
      </c>
      <c r="H202" s="46"/>
      <c r="I202" s="50">
        <v>8</v>
      </c>
      <c r="J202" s="46"/>
      <c r="K202" s="50">
        <v>8</v>
      </c>
      <c r="L202" s="46"/>
      <c r="M202" s="50">
        <v>0</v>
      </c>
      <c r="N202" s="46"/>
      <c r="O202" s="50">
        <v>4</v>
      </c>
      <c r="P202" s="46"/>
      <c r="Q202" s="50">
        <v>0</v>
      </c>
      <c r="R202" s="46"/>
      <c r="S202" s="50">
        <v>4</v>
      </c>
      <c r="T202" s="46"/>
      <c r="U202" s="50">
        <v>0</v>
      </c>
      <c r="V202" s="50"/>
      <c r="W202" s="50">
        <v>3</v>
      </c>
      <c r="X202" s="50"/>
      <c r="Y202" s="50">
        <v>1</v>
      </c>
      <c r="Z202" s="50"/>
      <c r="AA202" s="50">
        <v>0</v>
      </c>
      <c r="AB202" s="46"/>
      <c r="AC202" s="50">
        <v>0</v>
      </c>
      <c r="AD202" s="46"/>
      <c r="AE202" s="50">
        <v>0</v>
      </c>
      <c r="AF202" s="46"/>
      <c r="AG202" s="50">
        <v>0</v>
      </c>
      <c r="AH202" s="46"/>
      <c r="AI202" s="40"/>
      <c r="AJ202" s="198"/>
    </row>
    <row r="203" spans="2:36" s="33" customFormat="1" ht="12" customHeight="1" x14ac:dyDescent="0.2">
      <c r="B203" s="33" t="s">
        <v>78</v>
      </c>
      <c r="C203" s="40" t="s">
        <v>251</v>
      </c>
      <c r="D203" s="40"/>
      <c r="E203" s="50">
        <v>11655</v>
      </c>
      <c r="F203" s="46"/>
      <c r="G203" s="50">
        <v>2086</v>
      </c>
      <c r="H203" s="46"/>
      <c r="I203" s="50">
        <v>13741</v>
      </c>
      <c r="J203" s="46"/>
      <c r="K203" s="50">
        <v>12752</v>
      </c>
      <c r="L203" s="46"/>
      <c r="M203" s="50">
        <v>989</v>
      </c>
      <c r="N203" s="46"/>
      <c r="O203" s="50">
        <v>6135</v>
      </c>
      <c r="P203" s="46"/>
      <c r="Q203" s="50">
        <v>2725</v>
      </c>
      <c r="R203" s="46"/>
      <c r="S203" s="50">
        <v>4881</v>
      </c>
      <c r="T203" s="46"/>
      <c r="U203" s="50">
        <v>1070</v>
      </c>
      <c r="V203" s="50"/>
      <c r="W203" s="50">
        <v>3729</v>
      </c>
      <c r="X203" s="50"/>
      <c r="Y203" s="50">
        <v>82</v>
      </c>
      <c r="Z203" s="50"/>
      <c r="AA203" s="50">
        <v>0</v>
      </c>
      <c r="AB203" s="46"/>
      <c r="AC203" s="50">
        <v>100</v>
      </c>
      <c r="AD203" s="46"/>
      <c r="AE203" s="50">
        <v>19199</v>
      </c>
      <c r="AF203" s="46"/>
      <c r="AG203" s="50">
        <v>1238</v>
      </c>
      <c r="AH203" s="46"/>
      <c r="AI203" s="40"/>
      <c r="AJ203" s="198"/>
    </row>
    <row r="204" spans="2:36" s="33" customFormat="1" ht="12" customHeight="1" x14ac:dyDescent="0.2">
      <c r="B204" s="33" t="s">
        <v>79</v>
      </c>
      <c r="C204" s="40" t="s">
        <v>215</v>
      </c>
      <c r="D204" s="40"/>
      <c r="E204" s="50">
        <v>3609</v>
      </c>
      <c r="F204" s="46"/>
      <c r="G204" s="50">
        <v>-177</v>
      </c>
      <c r="H204" s="46"/>
      <c r="I204" s="50">
        <v>3432</v>
      </c>
      <c r="J204" s="46"/>
      <c r="K204" s="50">
        <v>2351</v>
      </c>
      <c r="L204" s="46"/>
      <c r="M204" s="50">
        <v>1081</v>
      </c>
      <c r="N204" s="46"/>
      <c r="O204" s="50">
        <v>1767</v>
      </c>
      <c r="P204" s="46"/>
      <c r="Q204" s="50">
        <v>774</v>
      </c>
      <c r="R204" s="46"/>
      <c r="S204" s="50">
        <v>890</v>
      </c>
      <c r="T204" s="46"/>
      <c r="U204" s="50">
        <v>42</v>
      </c>
      <c r="V204" s="50"/>
      <c r="W204" s="50">
        <v>840</v>
      </c>
      <c r="X204" s="50"/>
      <c r="Y204" s="50">
        <v>8</v>
      </c>
      <c r="Z204" s="50"/>
      <c r="AA204" s="50">
        <v>0</v>
      </c>
      <c r="AB204" s="46"/>
      <c r="AC204" s="50">
        <v>434</v>
      </c>
      <c r="AD204" s="46"/>
      <c r="AE204" s="50">
        <v>1552</v>
      </c>
      <c r="AF204" s="46"/>
      <c r="AG204" s="50">
        <v>231</v>
      </c>
      <c r="AH204" s="46"/>
      <c r="AI204" s="40"/>
      <c r="AJ204" s="198"/>
    </row>
    <row r="205" spans="2:36" s="33" customFormat="1" ht="12" customHeight="1" x14ac:dyDescent="0.2">
      <c r="B205" s="33" t="s">
        <v>80</v>
      </c>
      <c r="C205" s="40" t="s">
        <v>217</v>
      </c>
      <c r="D205" s="40"/>
      <c r="E205" s="50">
        <v>1070</v>
      </c>
      <c r="F205" s="46"/>
      <c r="G205" s="50">
        <v>-138</v>
      </c>
      <c r="H205" s="46"/>
      <c r="I205" s="50">
        <v>932</v>
      </c>
      <c r="J205" s="46"/>
      <c r="K205" s="50">
        <v>917</v>
      </c>
      <c r="L205" s="46"/>
      <c r="M205" s="50">
        <v>15</v>
      </c>
      <c r="N205" s="46"/>
      <c r="O205" s="50">
        <v>353</v>
      </c>
      <c r="P205" s="46"/>
      <c r="Q205" s="50">
        <v>88</v>
      </c>
      <c r="R205" s="46"/>
      <c r="S205" s="50">
        <v>492</v>
      </c>
      <c r="T205" s="46"/>
      <c r="U205" s="50">
        <v>28</v>
      </c>
      <c r="V205" s="50"/>
      <c r="W205" s="50">
        <v>457</v>
      </c>
      <c r="X205" s="50"/>
      <c r="Y205" s="50">
        <v>7</v>
      </c>
      <c r="Z205" s="50"/>
      <c r="AA205" s="50">
        <v>0</v>
      </c>
      <c r="AB205" s="46"/>
      <c r="AC205" s="50">
        <v>145</v>
      </c>
      <c r="AD205" s="46"/>
      <c r="AE205" s="50">
        <v>3918</v>
      </c>
      <c r="AF205" s="46"/>
      <c r="AG205" s="50">
        <v>199</v>
      </c>
      <c r="AH205" s="46"/>
      <c r="AI205" s="40"/>
      <c r="AJ205" s="198"/>
    </row>
    <row r="206" spans="2:36" s="33" customFormat="1" ht="12" customHeight="1" x14ac:dyDescent="0.2">
      <c r="B206" s="33" t="s">
        <v>81</v>
      </c>
      <c r="C206" s="40" t="s">
        <v>218</v>
      </c>
      <c r="D206" s="40"/>
      <c r="E206" s="50">
        <v>119</v>
      </c>
      <c r="F206" s="46"/>
      <c r="G206" s="50">
        <v>-73</v>
      </c>
      <c r="H206" s="46"/>
      <c r="I206" s="50">
        <v>46</v>
      </c>
      <c r="J206" s="46"/>
      <c r="K206" s="50">
        <v>46</v>
      </c>
      <c r="L206" s="46"/>
      <c r="M206" s="50">
        <v>0</v>
      </c>
      <c r="N206" s="46"/>
      <c r="O206" s="50">
        <v>24</v>
      </c>
      <c r="P206" s="46"/>
      <c r="Q206" s="50">
        <v>14</v>
      </c>
      <c r="R206" s="46"/>
      <c r="S206" s="50">
        <v>8</v>
      </c>
      <c r="T206" s="46"/>
      <c r="U206" s="50">
        <v>0</v>
      </c>
      <c r="V206" s="50"/>
      <c r="W206" s="50">
        <v>7</v>
      </c>
      <c r="X206" s="50"/>
      <c r="Y206" s="50">
        <v>1</v>
      </c>
      <c r="Z206" s="50"/>
      <c r="AA206" s="50">
        <v>0</v>
      </c>
      <c r="AB206" s="46"/>
      <c r="AC206" s="50">
        <v>0</v>
      </c>
      <c r="AD206" s="46"/>
      <c r="AE206" s="50">
        <v>32</v>
      </c>
      <c r="AF206" s="46"/>
      <c r="AG206" s="50">
        <v>0</v>
      </c>
      <c r="AH206" s="46"/>
      <c r="AI206" s="40"/>
      <c r="AJ206" s="198"/>
    </row>
    <row r="207" spans="2:36" s="33" customFormat="1" ht="12" customHeight="1" x14ac:dyDescent="0.2">
      <c r="B207" s="33" t="s">
        <v>82</v>
      </c>
      <c r="C207" s="40" t="s">
        <v>219</v>
      </c>
      <c r="D207" s="40"/>
      <c r="E207" s="50">
        <v>0</v>
      </c>
      <c r="F207" s="46"/>
      <c r="G207" s="50">
        <v>0</v>
      </c>
      <c r="H207" s="46"/>
      <c r="I207" s="50">
        <v>0</v>
      </c>
      <c r="J207" s="46"/>
      <c r="K207" s="50">
        <v>0</v>
      </c>
      <c r="L207" s="46"/>
      <c r="M207" s="50">
        <v>0</v>
      </c>
      <c r="N207" s="46"/>
      <c r="O207" s="50">
        <v>0</v>
      </c>
      <c r="P207" s="46"/>
      <c r="Q207" s="50">
        <v>0</v>
      </c>
      <c r="R207" s="46"/>
      <c r="S207" s="50">
        <v>0</v>
      </c>
      <c r="T207" s="46"/>
      <c r="U207" s="50">
        <v>0</v>
      </c>
      <c r="V207" s="50"/>
      <c r="W207" s="50">
        <v>0</v>
      </c>
      <c r="X207" s="50"/>
      <c r="Y207" s="50">
        <v>0</v>
      </c>
      <c r="Z207" s="50"/>
      <c r="AA207" s="50">
        <v>0</v>
      </c>
      <c r="AB207" s="46"/>
      <c r="AC207" s="50">
        <v>0</v>
      </c>
      <c r="AD207" s="46"/>
      <c r="AE207" s="50">
        <v>0</v>
      </c>
      <c r="AF207" s="46"/>
      <c r="AG207" s="50">
        <v>0</v>
      </c>
      <c r="AH207" s="46"/>
      <c r="AI207" s="40"/>
      <c r="AJ207" s="198"/>
    </row>
    <row r="208" spans="2:36" s="33" customFormat="1" ht="12" customHeight="1" x14ac:dyDescent="0.2">
      <c r="B208" s="33" t="s">
        <v>401</v>
      </c>
      <c r="C208" s="40" t="s">
        <v>768</v>
      </c>
      <c r="D208" s="40"/>
      <c r="E208" s="50">
        <v>0</v>
      </c>
      <c r="F208" s="46"/>
      <c r="G208" s="50">
        <v>0</v>
      </c>
      <c r="H208" s="46"/>
      <c r="I208" s="50">
        <v>0</v>
      </c>
      <c r="J208" s="46"/>
      <c r="K208" s="50">
        <v>0</v>
      </c>
      <c r="L208" s="46"/>
      <c r="M208" s="50">
        <v>0</v>
      </c>
      <c r="N208" s="46"/>
      <c r="O208" s="50">
        <v>0</v>
      </c>
      <c r="P208" s="46"/>
      <c r="Q208" s="50">
        <v>0</v>
      </c>
      <c r="R208" s="46"/>
      <c r="S208" s="50">
        <v>0</v>
      </c>
      <c r="T208" s="46"/>
      <c r="U208" s="50">
        <v>0</v>
      </c>
      <c r="V208" s="50"/>
      <c r="W208" s="50">
        <v>0</v>
      </c>
      <c r="X208" s="50"/>
      <c r="Y208" s="50">
        <v>0</v>
      </c>
      <c r="Z208" s="50"/>
      <c r="AA208" s="50">
        <v>0</v>
      </c>
      <c r="AB208" s="46"/>
      <c r="AC208" s="50">
        <v>0</v>
      </c>
      <c r="AD208" s="46"/>
      <c r="AE208" s="50">
        <v>0</v>
      </c>
      <c r="AF208" s="46"/>
      <c r="AG208" s="50">
        <v>0</v>
      </c>
      <c r="AH208" s="46"/>
      <c r="AI208" s="40"/>
      <c r="AJ208" s="198"/>
    </row>
    <row r="209" spans="2:36" s="33" customFormat="1" ht="12" customHeight="1" x14ac:dyDescent="0.2">
      <c r="B209" s="33" t="s">
        <v>83</v>
      </c>
      <c r="C209" s="40" t="s">
        <v>223</v>
      </c>
      <c r="D209" s="40"/>
      <c r="E209" s="50">
        <v>45</v>
      </c>
      <c r="F209" s="46"/>
      <c r="G209" s="50">
        <v>-7</v>
      </c>
      <c r="H209" s="46"/>
      <c r="I209" s="50">
        <v>38</v>
      </c>
      <c r="J209" s="46"/>
      <c r="K209" s="50">
        <v>38</v>
      </c>
      <c r="L209" s="46"/>
      <c r="M209" s="50">
        <v>0</v>
      </c>
      <c r="N209" s="46"/>
      <c r="O209" s="50">
        <v>3</v>
      </c>
      <c r="P209" s="46"/>
      <c r="Q209" s="50">
        <v>4</v>
      </c>
      <c r="R209" s="46"/>
      <c r="S209" s="50">
        <v>31</v>
      </c>
      <c r="T209" s="46"/>
      <c r="U209" s="50">
        <v>0</v>
      </c>
      <c r="V209" s="50"/>
      <c r="W209" s="50">
        <v>20</v>
      </c>
      <c r="X209" s="50"/>
      <c r="Y209" s="50">
        <v>11</v>
      </c>
      <c r="Z209" s="50"/>
      <c r="AA209" s="50">
        <v>0</v>
      </c>
      <c r="AB209" s="46"/>
      <c r="AC209" s="50">
        <v>0</v>
      </c>
      <c r="AD209" s="46"/>
      <c r="AE209" s="50">
        <v>0</v>
      </c>
      <c r="AF209" s="46"/>
      <c r="AG209" s="50">
        <v>5</v>
      </c>
      <c r="AH209" s="46"/>
      <c r="AI209" s="40"/>
      <c r="AJ209" s="198"/>
    </row>
    <row r="210" spans="2:36" s="33" customFormat="1" ht="12" customHeight="1" x14ac:dyDescent="0.2">
      <c r="B210" s="33" t="s">
        <v>84</v>
      </c>
      <c r="C210" s="40" t="s">
        <v>225</v>
      </c>
      <c r="D210" s="40"/>
      <c r="E210" s="50">
        <v>66</v>
      </c>
      <c r="F210" s="46"/>
      <c r="G210" s="50">
        <v>-9</v>
      </c>
      <c r="H210" s="46"/>
      <c r="I210" s="50">
        <v>57</v>
      </c>
      <c r="J210" s="46"/>
      <c r="K210" s="50">
        <v>57</v>
      </c>
      <c r="L210" s="46"/>
      <c r="M210" s="50">
        <v>0</v>
      </c>
      <c r="N210" s="46"/>
      <c r="O210" s="50">
        <v>-7</v>
      </c>
      <c r="P210" s="46"/>
      <c r="Q210" s="50">
        <v>-8</v>
      </c>
      <c r="R210" s="46"/>
      <c r="S210" s="50">
        <v>72</v>
      </c>
      <c r="T210" s="46"/>
      <c r="U210" s="50">
        <v>0</v>
      </c>
      <c r="V210" s="50"/>
      <c r="W210" s="50">
        <v>68</v>
      </c>
      <c r="X210" s="50"/>
      <c r="Y210" s="50">
        <v>4</v>
      </c>
      <c r="Z210" s="50"/>
      <c r="AA210" s="50">
        <v>0</v>
      </c>
      <c r="AB210" s="46"/>
      <c r="AC210" s="50">
        <v>0</v>
      </c>
      <c r="AD210" s="46"/>
      <c r="AE210" s="50">
        <v>0</v>
      </c>
      <c r="AF210" s="46"/>
      <c r="AG210" s="50">
        <v>4</v>
      </c>
      <c r="AH210" s="46"/>
      <c r="AI210" s="40"/>
      <c r="AJ210" s="198"/>
    </row>
    <row r="211" spans="2:36" s="33" customFormat="1" ht="12" customHeight="1" x14ac:dyDescent="0.2">
      <c r="B211" s="33" t="s">
        <v>85</v>
      </c>
      <c r="C211" s="40" t="s">
        <v>52</v>
      </c>
      <c r="D211" s="40"/>
      <c r="E211" s="50">
        <v>41</v>
      </c>
      <c r="F211" s="46"/>
      <c r="G211" s="50">
        <v>-30</v>
      </c>
      <c r="H211" s="46"/>
      <c r="I211" s="50">
        <v>11</v>
      </c>
      <c r="J211" s="46"/>
      <c r="K211" s="50">
        <v>11</v>
      </c>
      <c r="L211" s="46"/>
      <c r="M211" s="50">
        <v>0</v>
      </c>
      <c r="N211" s="46"/>
      <c r="O211" s="50">
        <v>5</v>
      </c>
      <c r="P211" s="46"/>
      <c r="Q211" s="50">
        <v>-14</v>
      </c>
      <c r="R211" s="46"/>
      <c r="S211" s="50">
        <v>19</v>
      </c>
      <c r="T211" s="46"/>
      <c r="U211" s="50">
        <v>0</v>
      </c>
      <c r="V211" s="50"/>
      <c r="W211" s="50">
        <v>7</v>
      </c>
      <c r="X211" s="50"/>
      <c r="Y211" s="50">
        <v>12</v>
      </c>
      <c r="Z211" s="50"/>
      <c r="AA211" s="50">
        <v>0</v>
      </c>
      <c r="AB211" s="46"/>
      <c r="AC211" s="50">
        <v>0</v>
      </c>
      <c r="AD211" s="46"/>
      <c r="AE211" s="50">
        <v>1</v>
      </c>
      <c r="AF211" s="46"/>
      <c r="AG211" s="50">
        <v>3</v>
      </c>
      <c r="AH211" s="46"/>
      <c r="AI211" s="40"/>
      <c r="AJ211" s="198"/>
    </row>
    <row r="212" spans="2:36" s="33" customFormat="1" ht="12" customHeight="1" x14ac:dyDescent="0.2">
      <c r="B212" s="33" t="s">
        <v>405</v>
      </c>
      <c r="C212" s="40" t="s">
        <v>773</v>
      </c>
      <c r="D212" s="40"/>
      <c r="E212" s="50">
        <v>0</v>
      </c>
      <c r="F212" s="46"/>
      <c r="G212" s="50">
        <v>0</v>
      </c>
      <c r="H212" s="46"/>
      <c r="I212" s="50">
        <v>0</v>
      </c>
      <c r="J212" s="46"/>
      <c r="K212" s="50">
        <v>0</v>
      </c>
      <c r="L212" s="46"/>
      <c r="M212" s="50">
        <v>0</v>
      </c>
      <c r="N212" s="46"/>
      <c r="O212" s="50">
        <v>0</v>
      </c>
      <c r="P212" s="46"/>
      <c r="Q212" s="50">
        <v>0</v>
      </c>
      <c r="R212" s="46"/>
      <c r="S212" s="50">
        <v>0</v>
      </c>
      <c r="T212" s="46"/>
      <c r="U212" s="50">
        <v>0</v>
      </c>
      <c r="V212" s="50"/>
      <c r="W212" s="50">
        <v>0</v>
      </c>
      <c r="X212" s="50"/>
      <c r="Y212" s="50">
        <v>0</v>
      </c>
      <c r="Z212" s="50"/>
      <c r="AA212" s="50">
        <v>0</v>
      </c>
      <c r="AB212" s="46"/>
      <c r="AC212" s="50">
        <v>0</v>
      </c>
      <c r="AD212" s="46"/>
      <c r="AE212" s="50">
        <v>0</v>
      </c>
      <c r="AF212" s="46"/>
      <c r="AG212" s="50">
        <v>0</v>
      </c>
      <c r="AH212" s="46"/>
      <c r="AI212" s="40"/>
      <c r="AJ212" s="198"/>
    </row>
    <row r="213" spans="2:36" s="33" customFormat="1" ht="12" customHeight="1" x14ac:dyDescent="0.2">
      <c r="B213" s="33" t="s">
        <v>408</v>
      </c>
      <c r="C213" s="40" t="s">
        <v>775</v>
      </c>
      <c r="D213" s="40"/>
      <c r="E213" s="50">
        <v>4</v>
      </c>
      <c r="F213" s="46"/>
      <c r="G213" s="50">
        <v>0</v>
      </c>
      <c r="H213" s="46"/>
      <c r="I213" s="50">
        <v>4</v>
      </c>
      <c r="J213" s="46"/>
      <c r="K213" s="50">
        <v>4</v>
      </c>
      <c r="L213" s="46"/>
      <c r="M213" s="50">
        <v>0</v>
      </c>
      <c r="N213" s="46"/>
      <c r="O213" s="50">
        <v>0</v>
      </c>
      <c r="P213" s="46"/>
      <c r="Q213" s="50">
        <v>0</v>
      </c>
      <c r="R213" s="46"/>
      <c r="S213" s="50">
        <v>4</v>
      </c>
      <c r="T213" s="46"/>
      <c r="U213" s="50">
        <v>0</v>
      </c>
      <c r="V213" s="50"/>
      <c r="W213" s="50">
        <v>1</v>
      </c>
      <c r="X213" s="50"/>
      <c r="Y213" s="50">
        <v>3</v>
      </c>
      <c r="Z213" s="50"/>
      <c r="AA213" s="50">
        <v>0</v>
      </c>
      <c r="AB213" s="46"/>
      <c r="AC213" s="50">
        <v>0</v>
      </c>
      <c r="AD213" s="46"/>
      <c r="AE213" s="50">
        <v>0</v>
      </c>
      <c r="AF213" s="46"/>
      <c r="AG213" s="50">
        <v>0</v>
      </c>
      <c r="AH213" s="46"/>
      <c r="AI213" s="40"/>
      <c r="AJ213" s="198"/>
    </row>
    <row r="214" spans="2:36" s="33" customFormat="1" ht="12" customHeight="1" x14ac:dyDescent="0.2">
      <c r="B214" s="33" t="s">
        <v>86</v>
      </c>
      <c r="C214" s="40" t="s">
        <v>12</v>
      </c>
      <c r="D214" s="40"/>
      <c r="E214" s="50">
        <v>88</v>
      </c>
      <c r="F214" s="46"/>
      <c r="G214" s="50">
        <v>-47</v>
      </c>
      <c r="H214" s="46"/>
      <c r="I214" s="50">
        <v>41</v>
      </c>
      <c r="J214" s="46"/>
      <c r="K214" s="50">
        <v>41</v>
      </c>
      <c r="L214" s="46"/>
      <c r="M214" s="50">
        <v>0</v>
      </c>
      <c r="N214" s="46"/>
      <c r="O214" s="50">
        <v>30</v>
      </c>
      <c r="P214" s="46"/>
      <c r="Q214" s="50">
        <v>-8</v>
      </c>
      <c r="R214" s="46"/>
      <c r="S214" s="50">
        <v>19</v>
      </c>
      <c r="T214" s="46"/>
      <c r="U214" s="50">
        <v>1</v>
      </c>
      <c r="V214" s="50"/>
      <c r="W214" s="50">
        <v>8</v>
      </c>
      <c r="X214" s="50"/>
      <c r="Y214" s="50">
        <v>9</v>
      </c>
      <c r="Z214" s="50"/>
      <c r="AA214" s="50">
        <v>0</v>
      </c>
      <c r="AB214" s="46"/>
      <c r="AC214" s="50">
        <v>0</v>
      </c>
      <c r="AD214" s="46"/>
      <c r="AE214" s="50">
        <v>0</v>
      </c>
      <c r="AF214" s="46"/>
      <c r="AG214" s="50">
        <v>5</v>
      </c>
      <c r="AH214" s="46"/>
      <c r="AI214" s="40"/>
      <c r="AJ214" s="198"/>
    </row>
    <row r="215" spans="2:36" s="33" customFormat="1" ht="12" customHeight="1" x14ac:dyDescent="0.2">
      <c r="B215" s="33" t="s">
        <v>415</v>
      </c>
      <c r="C215" s="40" t="s">
        <v>778</v>
      </c>
      <c r="D215" s="40"/>
      <c r="E215" s="50">
        <v>1</v>
      </c>
      <c r="F215" s="46"/>
      <c r="G215" s="50">
        <v>0</v>
      </c>
      <c r="H215" s="46"/>
      <c r="I215" s="50">
        <v>1</v>
      </c>
      <c r="J215" s="46"/>
      <c r="K215" s="50">
        <v>1</v>
      </c>
      <c r="L215" s="46"/>
      <c r="M215" s="50">
        <v>0</v>
      </c>
      <c r="N215" s="46"/>
      <c r="O215" s="50">
        <v>0</v>
      </c>
      <c r="P215" s="46"/>
      <c r="Q215" s="50">
        <v>0</v>
      </c>
      <c r="R215" s="46"/>
      <c r="S215" s="50">
        <v>1</v>
      </c>
      <c r="T215" s="46"/>
      <c r="U215" s="50">
        <v>0</v>
      </c>
      <c r="V215" s="50"/>
      <c r="W215" s="50">
        <v>1</v>
      </c>
      <c r="X215" s="50"/>
      <c r="Y215" s="50">
        <v>0</v>
      </c>
      <c r="Z215" s="50"/>
      <c r="AA215" s="50">
        <v>0</v>
      </c>
      <c r="AB215" s="46"/>
      <c r="AC215" s="50">
        <v>0</v>
      </c>
      <c r="AD215" s="46"/>
      <c r="AE215" s="50">
        <v>0</v>
      </c>
      <c r="AF215" s="46"/>
      <c r="AG215" s="50">
        <v>0</v>
      </c>
      <c r="AH215" s="46"/>
      <c r="AI215" s="40"/>
      <c r="AJ215" s="198"/>
    </row>
    <row r="216" spans="2:36" s="33" customFormat="1" ht="12" customHeight="1" x14ac:dyDescent="0.2">
      <c r="B216" s="33" t="s">
        <v>87</v>
      </c>
      <c r="C216" s="40" t="s">
        <v>13</v>
      </c>
      <c r="D216" s="40"/>
      <c r="E216" s="50">
        <v>51</v>
      </c>
      <c r="F216" s="46"/>
      <c r="G216" s="50">
        <v>-15</v>
      </c>
      <c r="H216" s="46"/>
      <c r="I216" s="50">
        <v>36</v>
      </c>
      <c r="J216" s="46"/>
      <c r="K216" s="50">
        <v>36</v>
      </c>
      <c r="L216" s="46"/>
      <c r="M216" s="50">
        <v>0</v>
      </c>
      <c r="N216" s="46"/>
      <c r="O216" s="50">
        <v>1</v>
      </c>
      <c r="P216" s="46"/>
      <c r="Q216" s="50">
        <v>30</v>
      </c>
      <c r="R216" s="46"/>
      <c r="S216" s="50">
        <v>5</v>
      </c>
      <c r="T216" s="46"/>
      <c r="U216" s="50">
        <v>0</v>
      </c>
      <c r="V216" s="50"/>
      <c r="W216" s="50">
        <v>3</v>
      </c>
      <c r="X216" s="50"/>
      <c r="Y216" s="50">
        <v>3</v>
      </c>
      <c r="Z216" s="50"/>
      <c r="AA216" s="50">
        <v>0</v>
      </c>
      <c r="AB216" s="46"/>
      <c r="AC216" s="50">
        <v>0</v>
      </c>
      <c r="AD216" s="46"/>
      <c r="AE216" s="50">
        <v>0</v>
      </c>
      <c r="AF216" s="46"/>
      <c r="AG216" s="50">
        <v>0</v>
      </c>
      <c r="AH216" s="46"/>
      <c r="AI216" s="40"/>
      <c r="AJ216" s="198"/>
    </row>
    <row r="217" spans="2:36" s="33" customFormat="1" ht="12" customHeight="1" x14ac:dyDescent="0.2">
      <c r="B217" s="33" t="s">
        <v>88</v>
      </c>
      <c r="C217" s="40" t="s">
        <v>263</v>
      </c>
      <c r="D217" s="40"/>
      <c r="E217" s="50">
        <v>62</v>
      </c>
      <c r="F217" s="46"/>
      <c r="G217" s="50">
        <v>-3</v>
      </c>
      <c r="H217" s="46"/>
      <c r="I217" s="50">
        <v>59</v>
      </c>
      <c r="J217" s="46"/>
      <c r="K217" s="50">
        <v>59</v>
      </c>
      <c r="L217" s="46"/>
      <c r="M217" s="50">
        <v>0</v>
      </c>
      <c r="N217" s="46"/>
      <c r="O217" s="50">
        <v>50</v>
      </c>
      <c r="P217" s="46"/>
      <c r="Q217" s="50">
        <v>-1</v>
      </c>
      <c r="R217" s="46"/>
      <c r="S217" s="50">
        <v>11</v>
      </c>
      <c r="T217" s="46"/>
      <c r="U217" s="50">
        <v>0</v>
      </c>
      <c r="V217" s="50"/>
      <c r="W217" s="50">
        <v>4</v>
      </c>
      <c r="X217" s="50"/>
      <c r="Y217" s="50">
        <v>7</v>
      </c>
      <c r="Z217" s="50"/>
      <c r="AA217" s="50">
        <v>0</v>
      </c>
      <c r="AB217" s="46"/>
      <c r="AC217" s="50">
        <v>0</v>
      </c>
      <c r="AD217" s="46"/>
      <c r="AE217" s="50">
        <v>0</v>
      </c>
      <c r="AF217" s="46"/>
      <c r="AG217" s="50">
        <v>0</v>
      </c>
      <c r="AH217" s="46"/>
      <c r="AI217" s="40"/>
      <c r="AJ217" s="198"/>
    </row>
    <row r="218" spans="2:36" s="33" customFormat="1" ht="12" customHeight="1" x14ac:dyDescent="0.2">
      <c r="B218" s="33" t="s">
        <v>89</v>
      </c>
      <c r="C218" s="40" t="s">
        <v>46</v>
      </c>
      <c r="D218" s="40"/>
      <c r="E218" s="50">
        <v>31792</v>
      </c>
      <c r="F218" s="46"/>
      <c r="G218" s="50">
        <v>-769</v>
      </c>
      <c r="H218" s="46"/>
      <c r="I218" s="50">
        <v>31023</v>
      </c>
      <c r="J218" s="46"/>
      <c r="K218" s="50">
        <v>3124</v>
      </c>
      <c r="L218" s="46"/>
      <c r="M218" s="50">
        <v>27900</v>
      </c>
      <c r="N218" s="46"/>
      <c r="O218" s="50">
        <v>1693</v>
      </c>
      <c r="P218" s="46"/>
      <c r="Q218" s="50">
        <v>11554</v>
      </c>
      <c r="R218" s="46"/>
      <c r="S218" s="50">
        <v>17776</v>
      </c>
      <c r="T218" s="46"/>
      <c r="U218" s="50">
        <v>1432</v>
      </c>
      <c r="V218" s="50"/>
      <c r="W218" s="50">
        <v>11100</v>
      </c>
      <c r="X218" s="50"/>
      <c r="Y218" s="50">
        <v>5245</v>
      </c>
      <c r="Z218" s="50"/>
      <c r="AA218" s="50">
        <v>0</v>
      </c>
      <c r="AB218" s="46"/>
      <c r="AC218" s="50">
        <v>2068</v>
      </c>
      <c r="AD218" s="46"/>
      <c r="AE218" s="50">
        <v>15366</v>
      </c>
      <c r="AF218" s="46"/>
      <c r="AG218" s="50">
        <v>2602</v>
      </c>
      <c r="AH218" s="46"/>
      <c r="AI218" s="40"/>
      <c r="AJ218" s="198"/>
    </row>
    <row r="219" spans="2:36" s="33" customFormat="1" ht="12" customHeight="1" x14ac:dyDescent="0.2">
      <c r="B219" s="33" t="s">
        <v>90</v>
      </c>
      <c r="C219" s="40" t="s">
        <v>34</v>
      </c>
      <c r="D219" s="40"/>
      <c r="E219" s="50">
        <v>19</v>
      </c>
      <c r="F219" s="46"/>
      <c r="G219" s="50">
        <v>-3</v>
      </c>
      <c r="H219" s="46"/>
      <c r="I219" s="50">
        <v>16</v>
      </c>
      <c r="J219" s="46"/>
      <c r="K219" s="50">
        <v>16</v>
      </c>
      <c r="L219" s="46"/>
      <c r="M219" s="50">
        <v>0</v>
      </c>
      <c r="N219" s="46"/>
      <c r="O219" s="50">
        <v>4</v>
      </c>
      <c r="P219" s="46"/>
      <c r="Q219" s="50">
        <v>1</v>
      </c>
      <c r="R219" s="46"/>
      <c r="S219" s="50">
        <v>11</v>
      </c>
      <c r="T219" s="46"/>
      <c r="U219" s="50">
        <v>0</v>
      </c>
      <c r="V219" s="50"/>
      <c r="W219" s="50">
        <v>11</v>
      </c>
      <c r="X219" s="50"/>
      <c r="Y219" s="50">
        <v>0</v>
      </c>
      <c r="Z219" s="50"/>
      <c r="AA219" s="50">
        <v>0</v>
      </c>
      <c r="AB219" s="46"/>
      <c r="AC219" s="50">
        <v>0</v>
      </c>
      <c r="AD219" s="46"/>
      <c r="AE219" s="50">
        <v>0</v>
      </c>
      <c r="AF219" s="46"/>
      <c r="AG219" s="50">
        <v>0</v>
      </c>
      <c r="AH219" s="46"/>
      <c r="AI219" s="40"/>
      <c r="AJ219" s="198"/>
    </row>
    <row r="220" spans="2:36" s="33" customFormat="1" ht="12" customHeight="1" x14ac:dyDescent="0.2">
      <c r="B220" s="33" t="s">
        <v>91</v>
      </c>
      <c r="C220" s="40" t="s">
        <v>29</v>
      </c>
      <c r="D220" s="40"/>
      <c r="E220" s="50">
        <v>928</v>
      </c>
      <c r="F220" s="46"/>
      <c r="G220" s="50">
        <v>-39</v>
      </c>
      <c r="H220" s="46"/>
      <c r="I220" s="50">
        <v>889</v>
      </c>
      <c r="J220" s="46"/>
      <c r="K220" s="50">
        <v>889</v>
      </c>
      <c r="L220" s="46"/>
      <c r="M220" s="50">
        <v>0</v>
      </c>
      <c r="N220" s="46"/>
      <c r="O220" s="50">
        <v>322</v>
      </c>
      <c r="P220" s="46"/>
      <c r="Q220" s="50">
        <v>61</v>
      </c>
      <c r="R220" s="46"/>
      <c r="S220" s="50">
        <v>507</v>
      </c>
      <c r="T220" s="46"/>
      <c r="U220" s="50">
        <v>49</v>
      </c>
      <c r="V220" s="50"/>
      <c r="W220" s="50">
        <v>455</v>
      </c>
      <c r="X220" s="50"/>
      <c r="Y220" s="50">
        <v>3</v>
      </c>
      <c r="Z220" s="50"/>
      <c r="AA220" s="50">
        <v>0</v>
      </c>
      <c r="AB220" s="46"/>
      <c r="AC220" s="50">
        <v>19</v>
      </c>
      <c r="AD220" s="46"/>
      <c r="AE220" s="50">
        <v>1864</v>
      </c>
      <c r="AF220" s="46"/>
      <c r="AG220" s="50">
        <v>238</v>
      </c>
      <c r="AH220" s="46"/>
      <c r="AI220" s="40"/>
      <c r="AJ220" s="198"/>
    </row>
    <row r="221" spans="2:36" s="33" customFormat="1" ht="12" customHeight="1" x14ac:dyDescent="0.2">
      <c r="B221" s="33" t="s">
        <v>421</v>
      </c>
      <c r="C221" s="40" t="s">
        <v>785</v>
      </c>
      <c r="D221" s="40"/>
      <c r="E221" s="50">
        <v>32</v>
      </c>
      <c r="F221" s="46"/>
      <c r="G221" s="50">
        <v>0</v>
      </c>
      <c r="H221" s="46"/>
      <c r="I221" s="50">
        <v>32</v>
      </c>
      <c r="J221" s="46"/>
      <c r="K221" s="50">
        <v>32</v>
      </c>
      <c r="L221" s="46"/>
      <c r="M221" s="50">
        <v>0</v>
      </c>
      <c r="N221" s="46"/>
      <c r="O221" s="50">
        <v>0</v>
      </c>
      <c r="P221" s="46"/>
      <c r="Q221" s="50">
        <v>0</v>
      </c>
      <c r="R221" s="46"/>
      <c r="S221" s="50">
        <v>32</v>
      </c>
      <c r="T221" s="46"/>
      <c r="U221" s="50">
        <v>0</v>
      </c>
      <c r="V221" s="50"/>
      <c r="W221" s="50">
        <v>32</v>
      </c>
      <c r="X221" s="50"/>
      <c r="Y221" s="50">
        <v>0</v>
      </c>
      <c r="Z221" s="50"/>
      <c r="AA221" s="50">
        <v>0</v>
      </c>
      <c r="AB221" s="46"/>
      <c r="AC221" s="50">
        <v>0</v>
      </c>
      <c r="AD221" s="46"/>
      <c r="AE221" s="50">
        <v>1</v>
      </c>
      <c r="AF221" s="46"/>
      <c r="AG221" s="50">
        <v>0</v>
      </c>
      <c r="AH221" s="46"/>
      <c r="AI221" s="40"/>
      <c r="AJ221" s="198"/>
    </row>
    <row r="222" spans="2:36" s="33" customFormat="1" ht="12" customHeight="1" x14ac:dyDescent="0.2">
      <c r="B222" s="33" t="s">
        <v>457</v>
      </c>
      <c r="C222" s="40" t="s">
        <v>787</v>
      </c>
      <c r="D222" s="40"/>
      <c r="E222" s="50">
        <v>27</v>
      </c>
      <c r="F222" s="46"/>
      <c r="G222" s="50">
        <v>-7</v>
      </c>
      <c r="H222" s="46"/>
      <c r="I222" s="50">
        <v>20</v>
      </c>
      <c r="J222" s="46"/>
      <c r="K222" s="50">
        <v>20</v>
      </c>
      <c r="L222" s="46"/>
      <c r="M222" s="50">
        <v>0</v>
      </c>
      <c r="N222" s="46"/>
      <c r="O222" s="50">
        <v>0</v>
      </c>
      <c r="P222" s="46"/>
      <c r="Q222" s="50">
        <v>0</v>
      </c>
      <c r="R222" s="46"/>
      <c r="S222" s="50">
        <v>20</v>
      </c>
      <c r="T222" s="46"/>
      <c r="U222" s="50">
        <v>0</v>
      </c>
      <c r="V222" s="50"/>
      <c r="W222" s="50">
        <v>3</v>
      </c>
      <c r="X222" s="50"/>
      <c r="Y222" s="50">
        <v>18</v>
      </c>
      <c r="Z222" s="50"/>
      <c r="AA222" s="50">
        <v>0</v>
      </c>
      <c r="AB222" s="46"/>
      <c r="AC222" s="50">
        <v>0</v>
      </c>
      <c r="AD222" s="46"/>
      <c r="AE222" s="50">
        <v>0</v>
      </c>
      <c r="AF222" s="46"/>
      <c r="AG222" s="50">
        <v>0</v>
      </c>
      <c r="AH222" s="46"/>
      <c r="AI222" s="40"/>
      <c r="AJ222" s="198"/>
    </row>
    <row r="223" spans="2:36" s="33" customFormat="1" ht="12" customHeight="1" x14ac:dyDescent="0.2">
      <c r="B223" s="33" t="s">
        <v>448</v>
      </c>
      <c r="C223" s="40" t="s">
        <v>789</v>
      </c>
      <c r="D223" s="40"/>
      <c r="E223" s="50">
        <v>4</v>
      </c>
      <c r="F223" s="46"/>
      <c r="G223" s="50">
        <v>0</v>
      </c>
      <c r="H223" s="46"/>
      <c r="I223" s="50">
        <v>4</v>
      </c>
      <c r="J223" s="46"/>
      <c r="K223" s="50">
        <v>4</v>
      </c>
      <c r="L223" s="46"/>
      <c r="M223" s="50">
        <v>0</v>
      </c>
      <c r="N223" s="46"/>
      <c r="O223" s="50">
        <v>4</v>
      </c>
      <c r="P223" s="46"/>
      <c r="Q223" s="50">
        <v>0</v>
      </c>
      <c r="R223" s="46"/>
      <c r="S223" s="50">
        <v>0</v>
      </c>
      <c r="T223" s="46"/>
      <c r="U223" s="50">
        <v>0</v>
      </c>
      <c r="V223" s="50"/>
      <c r="W223" s="50">
        <v>0</v>
      </c>
      <c r="X223" s="50"/>
      <c r="Y223" s="50">
        <v>0</v>
      </c>
      <c r="Z223" s="50"/>
      <c r="AA223" s="50">
        <v>0</v>
      </c>
      <c r="AB223" s="46"/>
      <c r="AC223" s="50">
        <v>0</v>
      </c>
      <c r="AD223" s="46"/>
      <c r="AE223" s="50">
        <v>0</v>
      </c>
      <c r="AF223" s="46"/>
      <c r="AG223" s="50">
        <v>0</v>
      </c>
      <c r="AH223" s="46"/>
      <c r="AI223" s="40"/>
      <c r="AJ223" s="198"/>
    </row>
    <row r="224" spans="2:36" s="33" customFormat="1" ht="12" customHeight="1" x14ac:dyDescent="0.2">
      <c r="B224" s="33" t="s">
        <v>92</v>
      </c>
      <c r="C224" s="40" t="s">
        <v>323</v>
      </c>
      <c r="D224" s="40"/>
      <c r="E224" s="50">
        <v>61</v>
      </c>
      <c r="F224" s="46"/>
      <c r="G224" s="50">
        <v>-4</v>
      </c>
      <c r="H224" s="46"/>
      <c r="I224" s="50">
        <v>57</v>
      </c>
      <c r="J224" s="46"/>
      <c r="K224" s="50">
        <v>57</v>
      </c>
      <c r="L224" s="46"/>
      <c r="M224" s="50">
        <v>0</v>
      </c>
      <c r="N224" s="46"/>
      <c r="O224" s="50">
        <v>1</v>
      </c>
      <c r="P224" s="46"/>
      <c r="Q224" s="50">
        <v>0</v>
      </c>
      <c r="R224" s="46"/>
      <c r="S224" s="50">
        <v>55</v>
      </c>
      <c r="T224" s="46"/>
      <c r="U224" s="50">
        <v>53</v>
      </c>
      <c r="V224" s="50"/>
      <c r="W224" s="50">
        <v>0</v>
      </c>
      <c r="X224" s="50"/>
      <c r="Y224" s="50">
        <v>3</v>
      </c>
      <c r="Z224" s="50"/>
      <c r="AA224" s="50">
        <v>0</v>
      </c>
      <c r="AB224" s="46"/>
      <c r="AC224" s="50">
        <v>1</v>
      </c>
      <c r="AD224" s="46"/>
      <c r="AE224" s="50">
        <v>0</v>
      </c>
      <c r="AF224" s="46"/>
      <c r="AG224" s="50">
        <v>1</v>
      </c>
      <c r="AH224" s="46"/>
      <c r="AI224" s="40"/>
      <c r="AJ224" s="198"/>
    </row>
    <row r="225" spans="1:36" s="33" customFormat="1" ht="12" customHeight="1" x14ac:dyDescent="0.2">
      <c r="B225" s="33" t="s">
        <v>93</v>
      </c>
      <c r="C225" s="40" t="s">
        <v>321</v>
      </c>
      <c r="D225" s="40"/>
      <c r="E225" s="50">
        <v>35</v>
      </c>
      <c r="F225" s="46"/>
      <c r="G225" s="50">
        <v>0</v>
      </c>
      <c r="H225" s="46"/>
      <c r="I225" s="50">
        <v>35</v>
      </c>
      <c r="J225" s="46"/>
      <c r="K225" s="50">
        <v>35</v>
      </c>
      <c r="L225" s="46"/>
      <c r="M225" s="50">
        <v>0</v>
      </c>
      <c r="N225" s="46"/>
      <c r="O225" s="50">
        <v>0</v>
      </c>
      <c r="P225" s="46"/>
      <c r="Q225" s="50">
        <v>0</v>
      </c>
      <c r="R225" s="46"/>
      <c r="S225" s="50">
        <v>35</v>
      </c>
      <c r="T225" s="46"/>
      <c r="U225" s="50">
        <v>0</v>
      </c>
      <c r="V225" s="50"/>
      <c r="W225" s="50">
        <v>34</v>
      </c>
      <c r="X225" s="50"/>
      <c r="Y225" s="50">
        <v>1</v>
      </c>
      <c r="Z225" s="50"/>
      <c r="AA225" s="50">
        <v>0</v>
      </c>
      <c r="AB225" s="46"/>
      <c r="AC225" s="50">
        <v>8</v>
      </c>
      <c r="AD225" s="46"/>
      <c r="AE225" s="50">
        <v>1</v>
      </c>
      <c r="AF225" s="46"/>
      <c r="AG225" s="50">
        <v>0</v>
      </c>
      <c r="AH225" s="46"/>
      <c r="AI225" s="40"/>
      <c r="AJ225" s="198"/>
    </row>
    <row r="226" spans="1:36" s="33" customFormat="1" ht="12" customHeight="1" x14ac:dyDescent="0.2">
      <c r="B226" s="33" t="s">
        <v>94</v>
      </c>
      <c r="C226" s="40" t="s">
        <v>64</v>
      </c>
      <c r="D226" s="40"/>
      <c r="E226" s="50">
        <v>1247</v>
      </c>
      <c r="F226" s="46"/>
      <c r="G226" s="50">
        <v>-12</v>
      </c>
      <c r="H226" s="46"/>
      <c r="I226" s="50">
        <v>1235</v>
      </c>
      <c r="J226" s="46"/>
      <c r="K226" s="50">
        <v>82</v>
      </c>
      <c r="L226" s="46"/>
      <c r="M226" s="50">
        <v>1152</v>
      </c>
      <c r="N226" s="46"/>
      <c r="O226" s="50">
        <v>104</v>
      </c>
      <c r="P226" s="46"/>
      <c r="Q226" s="50">
        <v>238</v>
      </c>
      <c r="R226" s="46"/>
      <c r="S226" s="50">
        <v>893</v>
      </c>
      <c r="T226" s="46"/>
      <c r="U226" s="50">
        <v>3</v>
      </c>
      <c r="V226" s="50"/>
      <c r="W226" s="50">
        <v>658</v>
      </c>
      <c r="X226" s="50"/>
      <c r="Y226" s="50">
        <v>232</v>
      </c>
      <c r="Z226" s="50"/>
      <c r="AA226" s="50">
        <v>0</v>
      </c>
      <c r="AB226" s="46"/>
      <c r="AC226" s="50">
        <v>20</v>
      </c>
      <c r="AD226" s="46"/>
      <c r="AE226" s="50">
        <v>89</v>
      </c>
      <c r="AF226" s="46"/>
      <c r="AG226" s="50">
        <v>18</v>
      </c>
      <c r="AH226" s="46"/>
      <c r="AI226" s="40"/>
      <c r="AJ226" s="198"/>
    </row>
    <row r="227" spans="1:36" s="33" customFormat="1" ht="12" customHeight="1" x14ac:dyDescent="0.2">
      <c r="B227" s="33" t="s">
        <v>95</v>
      </c>
      <c r="C227" s="40" t="s">
        <v>67</v>
      </c>
      <c r="D227" s="40"/>
      <c r="E227" s="50">
        <v>151</v>
      </c>
      <c r="F227" s="46"/>
      <c r="G227" s="50">
        <v>-12</v>
      </c>
      <c r="H227" s="46"/>
      <c r="I227" s="50">
        <v>139</v>
      </c>
      <c r="J227" s="46"/>
      <c r="K227" s="50">
        <v>139</v>
      </c>
      <c r="L227" s="46"/>
      <c r="M227" s="50">
        <v>0</v>
      </c>
      <c r="N227" s="46"/>
      <c r="O227" s="50">
        <v>32</v>
      </c>
      <c r="P227" s="46"/>
      <c r="Q227" s="50">
        <v>61</v>
      </c>
      <c r="R227" s="46"/>
      <c r="S227" s="50">
        <v>46</v>
      </c>
      <c r="T227" s="46"/>
      <c r="U227" s="50">
        <v>1</v>
      </c>
      <c r="V227" s="50"/>
      <c r="W227" s="50">
        <v>12</v>
      </c>
      <c r="X227" s="50"/>
      <c r="Y227" s="50">
        <v>32</v>
      </c>
      <c r="Z227" s="50"/>
      <c r="AA227" s="50">
        <v>0</v>
      </c>
      <c r="AB227" s="46"/>
      <c r="AC227" s="50">
        <v>0</v>
      </c>
      <c r="AD227" s="46"/>
      <c r="AE227" s="50">
        <v>1148</v>
      </c>
      <c r="AF227" s="46"/>
      <c r="AG227" s="50">
        <v>0</v>
      </c>
      <c r="AH227" s="46"/>
      <c r="AI227" s="40"/>
      <c r="AJ227" s="198"/>
    </row>
    <row r="228" spans="1:36" s="33" customFormat="1" ht="12" customHeight="1" x14ac:dyDescent="0.2">
      <c r="B228" s="33" t="s">
        <v>374</v>
      </c>
      <c r="C228" s="40" t="s">
        <v>116</v>
      </c>
      <c r="D228" s="40"/>
      <c r="E228" s="50">
        <v>4</v>
      </c>
      <c r="F228" s="46"/>
      <c r="G228" s="50">
        <v>0</v>
      </c>
      <c r="H228" s="46"/>
      <c r="I228" s="50">
        <v>4</v>
      </c>
      <c r="J228" s="46"/>
      <c r="K228" s="50">
        <v>4</v>
      </c>
      <c r="L228" s="46"/>
      <c r="M228" s="50">
        <v>0</v>
      </c>
      <c r="N228" s="46"/>
      <c r="O228" s="50">
        <v>0</v>
      </c>
      <c r="P228" s="46"/>
      <c r="Q228" s="50">
        <v>0</v>
      </c>
      <c r="R228" s="46"/>
      <c r="S228" s="50">
        <v>4</v>
      </c>
      <c r="T228" s="46"/>
      <c r="U228" s="50">
        <v>0</v>
      </c>
      <c r="V228" s="50"/>
      <c r="W228" s="50">
        <v>0</v>
      </c>
      <c r="X228" s="50"/>
      <c r="Y228" s="50">
        <v>4</v>
      </c>
      <c r="Z228" s="50"/>
      <c r="AA228" s="50">
        <v>0</v>
      </c>
      <c r="AB228" s="46"/>
      <c r="AC228" s="50">
        <v>0</v>
      </c>
      <c r="AD228" s="46"/>
      <c r="AE228" s="50">
        <v>0</v>
      </c>
      <c r="AF228" s="46"/>
      <c r="AG228" s="50">
        <v>0</v>
      </c>
      <c r="AH228" s="46"/>
      <c r="AI228" s="40"/>
      <c r="AJ228" s="198"/>
    </row>
    <row r="229" spans="1:36" s="33" customFormat="1" ht="12" customHeight="1" x14ac:dyDescent="0.2">
      <c r="B229" s="33" t="s">
        <v>96</v>
      </c>
      <c r="C229" s="40" t="s">
        <v>115</v>
      </c>
      <c r="D229" s="40"/>
      <c r="E229" s="50">
        <v>57874</v>
      </c>
      <c r="F229" s="46"/>
      <c r="G229" s="50">
        <v>563</v>
      </c>
      <c r="H229" s="46"/>
      <c r="I229" s="50">
        <v>58438</v>
      </c>
      <c r="J229" s="46"/>
      <c r="K229" s="50">
        <v>21681</v>
      </c>
      <c r="L229" s="46"/>
      <c r="M229" s="50">
        <v>36757</v>
      </c>
      <c r="N229" s="46"/>
      <c r="O229" s="50">
        <v>10790</v>
      </c>
      <c r="P229" s="46"/>
      <c r="Q229" s="50">
        <v>18083</v>
      </c>
      <c r="R229" s="46"/>
      <c r="S229" s="50">
        <v>29564</v>
      </c>
      <c r="T229" s="46"/>
      <c r="U229" s="50">
        <v>2699</v>
      </c>
      <c r="V229" s="50"/>
      <c r="W229" s="50">
        <v>19900</v>
      </c>
      <c r="X229" s="50"/>
      <c r="Y229" s="50">
        <v>6964</v>
      </c>
      <c r="Z229" s="50"/>
      <c r="AA229" s="50">
        <v>0</v>
      </c>
      <c r="AB229" s="46"/>
      <c r="AC229" s="50">
        <v>2799</v>
      </c>
      <c r="AD229" s="46"/>
      <c r="AE229" s="50">
        <v>44083</v>
      </c>
      <c r="AF229" s="46"/>
      <c r="AG229" s="50">
        <v>4661</v>
      </c>
      <c r="AH229" s="46"/>
      <c r="AI229" s="40"/>
      <c r="AJ229" s="198"/>
    </row>
    <row r="230" spans="1:36" s="33" customFormat="1" ht="12" customHeight="1" x14ac:dyDescent="0.2">
      <c r="C230" s="40"/>
      <c r="D230" s="40"/>
      <c r="E230" s="135">
        <f>E229-SUM(E200:E228)</f>
        <v>0</v>
      </c>
      <c r="F230" s="135"/>
      <c r="G230" s="135">
        <f>G229-SUM(G200:G228)</f>
        <v>1</v>
      </c>
      <c r="H230" s="135"/>
      <c r="I230" s="135">
        <f>I229-SUM(I200:I228)</f>
        <v>1</v>
      </c>
      <c r="J230" s="135"/>
      <c r="K230" s="135">
        <f>K229-SUM(K200:K228)</f>
        <v>1</v>
      </c>
      <c r="L230" s="135"/>
      <c r="M230" s="135">
        <f>M229-SUM(M200:M228)</f>
        <v>0</v>
      </c>
      <c r="N230" s="135"/>
      <c r="O230" s="135">
        <f>O229-SUM(O200:O228)</f>
        <v>0</v>
      </c>
      <c r="P230" s="135"/>
      <c r="Q230" s="135">
        <f>Q229-SUM(Q200:Q228)</f>
        <v>-1</v>
      </c>
      <c r="R230" s="135"/>
      <c r="S230" s="135">
        <f>S229-SUM(S200:S228)</f>
        <v>2</v>
      </c>
      <c r="T230" s="135"/>
      <c r="U230" s="135">
        <f>U229-SUM(U200:U228)</f>
        <v>0</v>
      </c>
      <c r="V230" s="135"/>
      <c r="W230" s="135">
        <f>W229-SUM(W200:W228)</f>
        <v>-1</v>
      </c>
      <c r="X230" s="135"/>
      <c r="Y230" s="135">
        <f>Y229-SUM(Y200:Y228)</f>
        <v>0</v>
      </c>
      <c r="Z230" s="135"/>
      <c r="AA230" s="135">
        <f>AA229-SUM(AA200:AA228)</f>
        <v>0</v>
      </c>
      <c r="AB230" s="135"/>
      <c r="AC230" s="135">
        <f>AC229-SUM(AC200:AC228)</f>
        <v>0</v>
      </c>
      <c r="AD230" s="135"/>
      <c r="AE230" s="135">
        <f>AE229-SUM(AE200:AE228)</f>
        <v>3</v>
      </c>
      <c r="AF230" s="135"/>
      <c r="AG230" s="135">
        <f>AG229-SUM(AG200:AG228)</f>
        <v>-1</v>
      </c>
      <c r="AH230" s="46"/>
      <c r="AI230" s="40"/>
      <c r="AJ230" s="198"/>
    </row>
    <row r="231" spans="1:36" s="33" customFormat="1" ht="12" customHeight="1" x14ac:dyDescent="0.2">
      <c r="B231" s="33" t="s">
        <v>97</v>
      </c>
      <c r="C231" s="40" t="s">
        <v>517</v>
      </c>
      <c r="D231" s="40"/>
      <c r="E231" s="50">
        <v>753089</v>
      </c>
      <c r="F231" s="46"/>
      <c r="G231" s="50">
        <v>-2548</v>
      </c>
      <c r="H231" s="46"/>
      <c r="I231" s="50">
        <v>750541</v>
      </c>
      <c r="J231" s="46"/>
      <c r="K231" s="50">
        <v>303402</v>
      </c>
      <c r="L231" s="46"/>
      <c r="M231" s="50">
        <v>447139</v>
      </c>
      <c r="N231" s="46"/>
      <c r="O231" s="50">
        <v>140975</v>
      </c>
      <c r="P231" s="46"/>
      <c r="Q231" s="50">
        <v>221482</v>
      </c>
      <c r="R231" s="46"/>
      <c r="S231" s="50">
        <v>388084</v>
      </c>
      <c r="T231" s="46"/>
      <c r="U231" s="50">
        <v>46970</v>
      </c>
      <c r="V231" s="50"/>
      <c r="W231" s="50">
        <v>234276</v>
      </c>
      <c r="X231" s="50"/>
      <c r="Y231" s="50">
        <v>106788</v>
      </c>
      <c r="Z231" s="50"/>
      <c r="AA231" s="50">
        <v>50</v>
      </c>
      <c r="AB231" s="46"/>
      <c r="AC231" s="50">
        <v>18796</v>
      </c>
      <c r="AD231" s="46"/>
      <c r="AE231" s="50">
        <v>159829</v>
      </c>
      <c r="AF231" s="46"/>
      <c r="AG231" s="50">
        <v>61796</v>
      </c>
      <c r="AH231" s="46"/>
      <c r="AI231" s="40"/>
      <c r="AJ231" s="198"/>
    </row>
    <row r="232" spans="1:36" s="33" customFormat="1" ht="12" customHeight="1" x14ac:dyDescent="0.2">
      <c r="C232" s="40"/>
      <c r="D232" s="40"/>
      <c r="E232" s="50"/>
      <c r="F232" s="46"/>
      <c r="G232" s="50"/>
      <c r="H232" s="46"/>
      <c r="I232" s="50"/>
      <c r="J232" s="46"/>
      <c r="K232" s="50"/>
      <c r="L232" s="46"/>
      <c r="M232" s="50"/>
      <c r="N232" s="46"/>
      <c r="O232" s="50"/>
      <c r="P232" s="46"/>
      <c r="Q232" s="50"/>
      <c r="R232" s="46"/>
      <c r="S232" s="50"/>
      <c r="T232" s="46"/>
      <c r="U232" s="50"/>
      <c r="V232" s="50"/>
      <c r="W232" s="50"/>
      <c r="X232" s="50"/>
      <c r="Y232" s="50"/>
      <c r="Z232" s="50"/>
      <c r="AA232" s="50"/>
      <c r="AB232" s="46"/>
      <c r="AC232" s="50"/>
      <c r="AD232" s="46"/>
      <c r="AE232" s="50"/>
      <c r="AF232" s="46"/>
      <c r="AG232" s="50"/>
      <c r="AH232" s="46"/>
      <c r="AI232" s="40"/>
      <c r="AJ232" s="198"/>
    </row>
    <row r="233" spans="1:36" s="33" customFormat="1" ht="12" customHeight="1" x14ac:dyDescent="0.2">
      <c r="B233" s="33" t="s">
        <v>98</v>
      </c>
      <c r="C233" s="40" t="s">
        <v>99</v>
      </c>
      <c r="D233" s="40"/>
      <c r="E233" s="50">
        <v>39</v>
      </c>
      <c r="F233" s="46"/>
      <c r="G233" s="50">
        <v>20</v>
      </c>
      <c r="H233" s="46"/>
      <c r="I233" s="50">
        <v>59</v>
      </c>
      <c r="J233" s="46"/>
      <c r="K233" s="50">
        <v>59</v>
      </c>
      <c r="L233" s="46"/>
      <c r="M233" s="50">
        <v>0</v>
      </c>
      <c r="N233" s="46"/>
      <c r="O233" s="50">
        <v>0</v>
      </c>
      <c r="P233" s="46"/>
      <c r="Q233" s="50">
        <v>8</v>
      </c>
      <c r="R233" s="46"/>
      <c r="S233" s="50">
        <v>51</v>
      </c>
      <c r="T233" s="46"/>
      <c r="U233" s="50">
        <v>22</v>
      </c>
      <c r="V233" s="50"/>
      <c r="W233" s="50">
        <v>0</v>
      </c>
      <c r="X233" s="50"/>
      <c r="Y233" s="50">
        <v>30</v>
      </c>
      <c r="Z233" s="50"/>
      <c r="AA233" s="50">
        <v>0</v>
      </c>
      <c r="AB233" s="46"/>
      <c r="AC233" s="50">
        <v>0</v>
      </c>
      <c r="AD233" s="46"/>
      <c r="AE233" s="50">
        <v>78089</v>
      </c>
      <c r="AF233" s="46"/>
      <c r="AG233" s="50">
        <v>24399</v>
      </c>
      <c r="AH233" s="46"/>
      <c r="AI233" s="40"/>
      <c r="AJ233" s="198"/>
    </row>
    <row r="234" spans="1:36" s="33" customFormat="1" ht="12" customHeight="1" x14ac:dyDescent="0.2">
      <c r="C234" s="40"/>
      <c r="D234" s="40"/>
      <c r="E234" s="50"/>
      <c r="F234" s="46"/>
      <c r="G234" s="50"/>
      <c r="H234" s="46"/>
      <c r="I234" s="50"/>
      <c r="J234" s="46"/>
      <c r="K234" s="50"/>
      <c r="L234" s="46"/>
      <c r="M234" s="50"/>
      <c r="N234" s="46"/>
      <c r="O234" s="50"/>
      <c r="P234" s="46"/>
      <c r="Q234" s="50"/>
      <c r="R234" s="46"/>
      <c r="S234" s="50"/>
      <c r="T234" s="46"/>
      <c r="U234" s="50"/>
      <c r="V234" s="50"/>
      <c r="W234" s="50"/>
      <c r="X234" s="50"/>
      <c r="Y234" s="50"/>
      <c r="Z234" s="50"/>
      <c r="AA234" s="50"/>
      <c r="AB234" s="46"/>
      <c r="AC234" s="50"/>
      <c r="AD234" s="46"/>
      <c r="AE234" s="50"/>
      <c r="AF234" s="46"/>
      <c r="AG234" s="50"/>
      <c r="AH234" s="46"/>
      <c r="AI234" s="40"/>
      <c r="AJ234" s="198"/>
    </row>
    <row r="235" spans="1:36" s="33" customFormat="1" ht="12" customHeight="1" x14ac:dyDescent="0.2">
      <c r="B235" s="33" t="s">
        <v>100</v>
      </c>
      <c r="C235" s="40" t="s">
        <v>500</v>
      </c>
      <c r="D235" s="40"/>
      <c r="E235" s="50">
        <v>43135</v>
      </c>
      <c r="F235" s="46"/>
      <c r="G235" s="50">
        <v>771</v>
      </c>
      <c r="H235" s="46"/>
      <c r="I235" s="50">
        <v>43906</v>
      </c>
      <c r="J235" s="46"/>
      <c r="K235" s="50">
        <v>43906</v>
      </c>
      <c r="L235" s="46"/>
      <c r="M235" s="50">
        <v>0</v>
      </c>
      <c r="N235" s="46"/>
      <c r="O235" s="50">
        <v>0</v>
      </c>
      <c r="P235" s="46"/>
      <c r="Q235" s="50">
        <v>43906</v>
      </c>
      <c r="R235" s="46"/>
      <c r="S235" s="50">
        <v>0</v>
      </c>
      <c r="T235" s="46"/>
      <c r="U235" s="50">
        <v>0</v>
      </c>
      <c r="V235" s="50"/>
      <c r="W235" s="50">
        <v>0</v>
      </c>
      <c r="X235" s="50"/>
      <c r="Y235" s="50">
        <v>0</v>
      </c>
      <c r="Z235" s="50"/>
      <c r="AA235" s="50">
        <v>0</v>
      </c>
      <c r="AB235" s="46"/>
      <c r="AC235" s="50">
        <v>8709</v>
      </c>
      <c r="AD235" s="46"/>
      <c r="AE235" s="50">
        <v>57</v>
      </c>
      <c r="AF235" s="46"/>
      <c r="AG235" s="50">
        <v>0</v>
      </c>
      <c r="AH235" s="46"/>
      <c r="AI235" s="40"/>
      <c r="AJ235" s="198"/>
    </row>
    <row r="236" spans="1:36" s="33" customFormat="1" ht="12" customHeight="1" x14ac:dyDescent="0.2">
      <c r="C236" s="40"/>
      <c r="D236" s="40"/>
      <c r="E236" s="50"/>
      <c r="F236" s="46"/>
      <c r="G236" s="50"/>
      <c r="H236" s="46"/>
      <c r="I236" s="50"/>
      <c r="J236" s="46"/>
      <c r="K236" s="50"/>
      <c r="L236" s="46"/>
      <c r="M236" s="50"/>
      <c r="N236" s="46"/>
      <c r="O236" s="50"/>
      <c r="P236" s="46"/>
      <c r="Q236" s="50"/>
      <c r="R236" s="46"/>
      <c r="S236" s="50"/>
      <c r="T236" s="46"/>
      <c r="U236" s="50"/>
      <c r="V236" s="50"/>
      <c r="W236" s="50"/>
      <c r="X236" s="50"/>
      <c r="Y236" s="50"/>
      <c r="Z236" s="50"/>
      <c r="AA236" s="50"/>
      <c r="AB236" s="46"/>
      <c r="AC236" s="50"/>
      <c r="AD236" s="46"/>
      <c r="AE236" s="50"/>
      <c r="AF236" s="46"/>
      <c r="AG236" s="50"/>
      <c r="AH236" s="46"/>
      <c r="AI236" s="40"/>
      <c r="AJ236" s="198"/>
    </row>
    <row r="237" spans="1:36" s="55" customFormat="1" ht="12" customHeight="1" x14ac:dyDescent="0.2">
      <c r="A237" s="33" t="s">
        <v>518</v>
      </c>
      <c r="B237" s="55" t="s">
        <v>101</v>
      </c>
      <c r="C237" s="47" t="s">
        <v>519</v>
      </c>
      <c r="D237" s="47"/>
      <c r="E237" s="50">
        <v>3457425</v>
      </c>
      <c r="F237" s="46"/>
      <c r="G237" s="50">
        <v>22133</v>
      </c>
      <c r="H237" s="46"/>
      <c r="I237" s="50">
        <v>3479559</v>
      </c>
      <c r="J237" s="46"/>
      <c r="K237" s="50">
        <v>1463737</v>
      </c>
      <c r="L237" s="46"/>
      <c r="M237" s="50">
        <v>2015822</v>
      </c>
      <c r="N237" s="46"/>
      <c r="O237" s="50">
        <v>466826</v>
      </c>
      <c r="P237" s="46"/>
      <c r="Q237" s="50">
        <v>1066073</v>
      </c>
      <c r="R237" s="46"/>
      <c r="S237" s="50">
        <v>1946660</v>
      </c>
      <c r="T237" s="46"/>
      <c r="U237" s="50">
        <v>710421</v>
      </c>
      <c r="V237" s="50"/>
      <c r="W237" s="50">
        <v>799115</v>
      </c>
      <c r="X237" s="50"/>
      <c r="Y237" s="50">
        <v>437026</v>
      </c>
      <c r="Z237" s="50"/>
      <c r="AA237" s="50">
        <v>100</v>
      </c>
      <c r="AB237" s="46"/>
      <c r="AC237" s="50">
        <v>379207</v>
      </c>
      <c r="AD237" s="46"/>
      <c r="AE237" s="50">
        <v>599510</v>
      </c>
      <c r="AF237" s="46"/>
      <c r="AG237" s="50">
        <v>676151</v>
      </c>
      <c r="AH237" s="39"/>
      <c r="AI237" s="47"/>
      <c r="AJ237" s="199"/>
    </row>
    <row r="238" spans="1:36" s="55" customFormat="1" ht="12" customHeight="1" x14ac:dyDescent="0.2">
      <c r="C238" s="47"/>
      <c r="D238" s="47"/>
      <c r="E238" s="51"/>
      <c r="F238" s="39"/>
      <c r="G238" s="51"/>
      <c r="H238" s="39"/>
      <c r="I238" s="51"/>
      <c r="J238" s="39"/>
      <c r="K238" s="51"/>
      <c r="L238" s="39"/>
      <c r="M238" s="51"/>
      <c r="N238" s="39"/>
      <c r="O238" s="51"/>
      <c r="P238" s="39"/>
      <c r="Q238" s="51"/>
      <c r="R238" s="39"/>
      <c r="S238" s="51"/>
      <c r="T238" s="39"/>
      <c r="U238" s="51"/>
      <c r="V238" s="51"/>
      <c r="W238" s="51"/>
      <c r="X238" s="51"/>
      <c r="Y238" s="51"/>
      <c r="Z238" s="51"/>
      <c r="AA238" s="51"/>
      <c r="AB238" s="46"/>
      <c r="AC238" s="51"/>
      <c r="AD238" s="39"/>
      <c r="AE238" s="51"/>
      <c r="AF238" s="39"/>
      <c r="AG238" s="51"/>
      <c r="AH238" s="39"/>
      <c r="AI238" s="47"/>
      <c r="AJ238" s="199"/>
    </row>
    <row r="239" spans="1:36" s="55" customFormat="1" ht="12" customHeight="1" x14ac:dyDescent="0.2">
      <c r="C239" s="47"/>
      <c r="D239" s="47"/>
      <c r="E239" s="51"/>
      <c r="F239" s="39"/>
      <c r="G239" s="51"/>
      <c r="H239" s="39"/>
      <c r="I239" s="51"/>
      <c r="J239" s="39"/>
      <c r="K239" s="51"/>
      <c r="L239" s="39"/>
      <c r="M239" s="51"/>
      <c r="N239" s="39"/>
      <c r="O239" s="51"/>
      <c r="P239" s="39"/>
      <c r="Q239" s="51"/>
      <c r="R239" s="39"/>
      <c r="S239" s="51"/>
      <c r="T239" s="39"/>
      <c r="U239" s="51"/>
      <c r="V239" s="51"/>
      <c r="W239" s="51"/>
      <c r="X239" s="51"/>
      <c r="Y239" s="51"/>
      <c r="Z239" s="51"/>
      <c r="AA239" s="51"/>
      <c r="AB239" s="46"/>
      <c r="AC239" s="51"/>
      <c r="AD239" s="39"/>
      <c r="AE239" s="51"/>
      <c r="AF239" s="39"/>
      <c r="AG239" s="51"/>
      <c r="AH239" s="39"/>
      <c r="AI239" s="47"/>
      <c r="AJ239" s="199"/>
    </row>
    <row r="240" spans="1:36" s="55" customFormat="1" ht="12" customHeight="1" x14ac:dyDescent="0.2">
      <c r="B240" s="192" t="s">
        <v>520</v>
      </c>
      <c r="D240" s="47"/>
      <c r="E240" s="51"/>
      <c r="F240" s="39"/>
      <c r="G240" s="51"/>
      <c r="H240" s="39"/>
      <c r="I240" s="51"/>
      <c r="J240" s="39"/>
      <c r="K240" s="51"/>
      <c r="L240" s="39"/>
      <c r="M240" s="51"/>
      <c r="N240" s="39"/>
      <c r="O240" s="51"/>
      <c r="P240" s="39"/>
      <c r="Q240" s="51"/>
      <c r="R240" s="39"/>
      <c r="S240" s="51"/>
      <c r="T240" s="39"/>
      <c r="U240" s="51"/>
      <c r="V240" s="51"/>
      <c r="W240" s="51"/>
      <c r="X240" s="51"/>
      <c r="Y240" s="51"/>
      <c r="Z240" s="51"/>
      <c r="AA240" s="51"/>
      <c r="AB240" s="46"/>
      <c r="AC240" s="51"/>
      <c r="AD240" s="39"/>
      <c r="AE240" s="51"/>
      <c r="AF240" s="39"/>
      <c r="AG240" s="51"/>
      <c r="AH240" s="39"/>
      <c r="AI240" s="47"/>
      <c r="AJ240" s="199"/>
    </row>
    <row r="241" spans="1:36" s="55" customFormat="1" ht="12" customHeight="1" x14ac:dyDescent="0.2">
      <c r="C241" s="47"/>
      <c r="D241" s="47"/>
      <c r="E241" s="51"/>
      <c r="F241" s="39"/>
      <c r="G241" s="51"/>
      <c r="H241" s="39"/>
      <c r="I241" s="51"/>
      <c r="J241" s="39"/>
      <c r="K241" s="51"/>
      <c r="L241" s="39"/>
      <c r="M241" s="51"/>
      <c r="N241" s="39"/>
      <c r="O241" s="51"/>
      <c r="P241" s="39"/>
      <c r="Q241" s="51"/>
      <c r="R241" s="39"/>
      <c r="S241" s="51"/>
      <c r="T241" s="39"/>
      <c r="U241" s="51"/>
      <c r="V241" s="51"/>
      <c r="W241" s="51"/>
      <c r="X241" s="51"/>
      <c r="Y241" s="51"/>
      <c r="Z241" s="51"/>
      <c r="AA241" s="51"/>
      <c r="AB241" s="46"/>
      <c r="AC241" s="51"/>
      <c r="AD241" s="39"/>
      <c r="AE241" s="51"/>
      <c r="AF241" s="39"/>
      <c r="AG241" s="51"/>
      <c r="AH241" s="39"/>
      <c r="AI241" s="47"/>
      <c r="AJ241" s="199"/>
    </row>
    <row r="242" spans="1:36" s="55" customFormat="1" ht="12" customHeight="1" x14ac:dyDescent="0.2">
      <c r="B242" s="136" t="s">
        <v>462</v>
      </c>
      <c r="C242" s="193" t="s">
        <v>521</v>
      </c>
      <c r="D242" s="192"/>
      <c r="E242" s="50">
        <v>2674917</v>
      </c>
      <c r="F242" s="46"/>
      <c r="G242" s="50">
        <v>-22128</v>
      </c>
      <c r="H242" s="46"/>
      <c r="I242" s="50">
        <v>2652788</v>
      </c>
      <c r="J242" s="46"/>
      <c r="K242" s="50">
        <v>46477</v>
      </c>
      <c r="L242" s="46"/>
      <c r="M242" s="50">
        <v>2606311</v>
      </c>
      <c r="N242" s="46"/>
      <c r="O242" s="50">
        <v>67636</v>
      </c>
      <c r="P242" s="46"/>
      <c r="Q242" s="50">
        <v>463221</v>
      </c>
      <c r="R242" s="46"/>
      <c r="S242" s="50">
        <v>2121931</v>
      </c>
      <c r="T242" s="46"/>
      <c r="U242" s="50">
        <v>340325</v>
      </c>
      <c r="V242" s="50"/>
      <c r="W242" s="50">
        <v>385981</v>
      </c>
      <c r="X242" s="50"/>
      <c r="Y242" s="50">
        <v>1395622</v>
      </c>
      <c r="Z242" s="50"/>
      <c r="AA242" s="50">
        <v>3</v>
      </c>
      <c r="AB242" s="46"/>
      <c r="AC242" s="50">
        <v>286274</v>
      </c>
      <c r="AD242" s="46"/>
      <c r="AE242" s="50">
        <v>55542</v>
      </c>
      <c r="AF242" s="46"/>
      <c r="AG242" s="50">
        <v>385062</v>
      </c>
      <c r="AH242" s="39"/>
      <c r="AI242" s="47"/>
      <c r="AJ242" s="199"/>
    </row>
    <row r="243" spans="1:36" s="55" customFormat="1" ht="12" customHeight="1" x14ac:dyDescent="0.2">
      <c r="B243" s="194" t="s">
        <v>522</v>
      </c>
      <c r="C243" s="192" t="s">
        <v>523</v>
      </c>
      <c r="D243" s="47"/>
      <c r="E243" s="50">
        <v>6132342</v>
      </c>
      <c r="F243" s="46"/>
      <c r="G243" s="50">
        <v>5</v>
      </c>
      <c r="H243" s="46"/>
      <c r="I243" s="50">
        <v>6132347</v>
      </c>
      <c r="J243" s="46"/>
      <c r="K243" s="50">
        <v>1510214</v>
      </c>
      <c r="L243" s="46"/>
      <c r="M243" s="50">
        <v>4622133</v>
      </c>
      <c r="N243" s="46"/>
      <c r="O243" s="50">
        <v>534462</v>
      </c>
      <c r="P243" s="46"/>
      <c r="Q243" s="50">
        <v>1529294</v>
      </c>
      <c r="R243" s="46"/>
      <c r="S243" s="50">
        <v>4068591</v>
      </c>
      <c r="T243" s="50"/>
      <c r="U243" s="50">
        <v>1050746</v>
      </c>
      <c r="V243" s="50"/>
      <c r="W243" s="50">
        <v>1185096</v>
      </c>
      <c r="X243" s="50"/>
      <c r="Y243" s="50">
        <v>1832648</v>
      </c>
      <c r="Z243" s="50"/>
      <c r="AA243" s="50">
        <v>103</v>
      </c>
      <c r="AB243" s="46"/>
      <c r="AC243" s="50">
        <v>665481</v>
      </c>
      <c r="AD243" s="46"/>
      <c r="AE243" s="50">
        <v>655053</v>
      </c>
      <c r="AF243" s="46"/>
      <c r="AG243" s="50">
        <v>1061213</v>
      </c>
      <c r="AH243" s="39"/>
      <c r="AI243" s="47"/>
      <c r="AJ243" s="199"/>
    </row>
    <row r="244" spans="1:36" s="33" customFormat="1" ht="12" customHeight="1" x14ac:dyDescent="0.2">
      <c r="A244" s="51"/>
      <c r="B244" s="51"/>
      <c r="C244" s="51"/>
      <c r="D244" s="51"/>
      <c r="E244" s="135">
        <f>E243-SUM(E237:E242)</f>
        <v>0</v>
      </c>
      <c r="F244" s="135"/>
      <c r="G244" s="135">
        <f>G243-SUM(G237:G242)</f>
        <v>0</v>
      </c>
      <c r="H244" s="135"/>
      <c r="I244" s="135">
        <f>I243-SUM(I237:I242)</f>
        <v>0</v>
      </c>
      <c r="J244" s="135"/>
      <c r="K244" s="135">
        <f>K243-SUM(K237:K242)</f>
        <v>0</v>
      </c>
      <c r="L244" s="135"/>
      <c r="M244" s="135">
        <f>M243-SUM(M237:M242)</f>
        <v>0</v>
      </c>
      <c r="N244" s="135"/>
      <c r="O244" s="135">
        <f>O243-SUM(O237:O242)</f>
        <v>0</v>
      </c>
      <c r="P244" s="135"/>
      <c r="Q244" s="135">
        <f>Q243-SUM(Q237:Q242)</f>
        <v>0</v>
      </c>
      <c r="R244" s="135"/>
      <c r="S244" s="135">
        <f>S243-SUM(S237:S242)</f>
        <v>0</v>
      </c>
      <c r="T244" s="135"/>
      <c r="U244" s="135">
        <f>U243-SUM(U237:U242)</f>
        <v>0</v>
      </c>
      <c r="V244" s="135"/>
      <c r="W244" s="135">
        <f>W243-SUM(W237:W242)</f>
        <v>0</v>
      </c>
      <c r="X244" s="135"/>
      <c r="Y244" s="135">
        <f>Y243-SUM(Y237:Y242)</f>
        <v>0</v>
      </c>
      <c r="Z244" s="135"/>
      <c r="AA244" s="135">
        <f>AA243-SUM(AA237:AA242)</f>
        <v>0</v>
      </c>
      <c r="AB244" s="135"/>
      <c r="AC244" s="135">
        <f>AC243-SUM(AC237:AC242)</f>
        <v>0</v>
      </c>
      <c r="AD244" s="135"/>
      <c r="AE244" s="135">
        <f>AE243-SUM(AE237:AE242)</f>
        <v>1</v>
      </c>
      <c r="AF244" s="135"/>
      <c r="AG244" s="135">
        <f>AG243-SUM(AG237:AG242)</f>
        <v>0</v>
      </c>
      <c r="AH244" s="40"/>
      <c r="AI244" s="48"/>
      <c r="AJ244" s="198"/>
    </row>
    <row r="245" spans="1:36" s="65" customFormat="1" ht="12" customHeight="1" x14ac:dyDescent="0.25">
      <c r="A245" s="62" t="s">
        <v>376</v>
      </c>
      <c r="B245" s="63"/>
      <c r="C245" s="63"/>
      <c r="D245" s="137"/>
      <c r="E245" s="83"/>
      <c r="F245" s="83"/>
      <c r="G245" s="83"/>
      <c r="H245" s="83"/>
      <c r="I245" s="83"/>
      <c r="AJ245" s="200"/>
    </row>
    <row r="246" spans="1:36" s="65" customFormat="1" ht="12" customHeight="1" x14ac:dyDescent="0.25">
      <c r="A246" s="66"/>
      <c r="B246" s="67"/>
      <c r="C246" s="67"/>
      <c r="D246" s="68"/>
      <c r="E246" s="83"/>
      <c r="F246" s="83"/>
      <c r="G246" s="83"/>
      <c r="H246" s="83"/>
      <c r="I246" s="83"/>
      <c r="AJ246" s="200"/>
    </row>
    <row r="247" spans="1:36" s="65" customFormat="1" ht="12" customHeight="1" x14ac:dyDescent="0.25">
      <c r="A247" s="346" t="s">
        <v>377</v>
      </c>
      <c r="B247" s="346"/>
      <c r="C247" s="346"/>
      <c r="D247" s="346"/>
      <c r="E247" s="83"/>
      <c r="F247" s="83"/>
      <c r="G247" s="83"/>
      <c r="H247" s="83"/>
      <c r="I247" s="83"/>
      <c r="AJ247" s="200"/>
    </row>
    <row r="248" spans="1:36" s="65" customFormat="1" ht="12" customHeight="1" x14ac:dyDescent="0.25">
      <c r="A248" s="63"/>
      <c r="B248" s="346"/>
      <c r="C248" s="346"/>
      <c r="D248" s="346"/>
      <c r="E248" s="346"/>
      <c r="F248" s="83"/>
      <c r="G248" s="83"/>
      <c r="H248" s="83"/>
      <c r="I248" s="83"/>
      <c r="AJ248" s="200"/>
    </row>
    <row r="249" spans="1:36" s="65" customFormat="1" ht="12" customHeight="1" x14ac:dyDescent="0.25">
      <c r="A249" s="62" t="s">
        <v>385</v>
      </c>
      <c r="B249" s="63"/>
      <c r="C249" s="63"/>
      <c r="D249" s="68"/>
      <c r="E249" s="83"/>
      <c r="F249" s="83"/>
      <c r="G249" s="83"/>
      <c r="H249" s="83"/>
      <c r="I249" s="83"/>
      <c r="AJ249" s="200"/>
    </row>
    <row r="250" spans="1:36" ht="12" customHeight="1" x14ac:dyDescent="0.25">
      <c r="C250" s="69"/>
      <c r="D250" s="69"/>
      <c r="E250" s="69"/>
      <c r="F250" s="69"/>
      <c r="G250" s="69"/>
      <c r="H250" s="69"/>
      <c r="I250" s="70"/>
      <c r="J250" s="69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  <c r="AA250" s="71"/>
      <c r="AB250" s="71"/>
      <c r="AC250" s="71"/>
      <c r="AD250" s="71"/>
      <c r="AE250" s="71"/>
      <c r="AF250" s="71"/>
      <c r="AG250" s="71"/>
    </row>
    <row r="251" spans="1:36" ht="12" customHeight="1" x14ac:dyDescent="0.25">
      <c r="C251" s="69"/>
      <c r="D251" s="69"/>
      <c r="E251" s="69"/>
      <c r="F251" s="69"/>
      <c r="G251" s="69"/>
      <c r="H251" s="69"/>
      <c r="I251" s="72"/>
      <c r="J251" s="73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  <c r="AA251" s="69"/>
      <c r="AB251" s="69"/>
      <c r="AC251" s="69"/>
      <c r="AD251" s="69"/>
      <c r="AE251" s="69"/>
      <c r="AF251" s="69"/>
      <c r="AG251" s="69"/>
      <c r="AH251" s="95"/>
      <c r="AI251" s="95"/>
    </row>
    <row r="252" spans="1:36" ht="12" customHeight="1" x14ac:dyDescent="0.25">
      <c r="C252" s="73"/>
      <c r="D252" s="73"/>
      <c r="E252" s="73"/>
      <c r="F252" s="73"/>
      <c r="G252" s="73"/>
      <c r="H252" s="73"/>
      <c r="I252" s="72"/>
      <c r="J252" s="73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  <c r="AA252" s="71"/>
      <c r="AB252" s="71"/>
      <c r="AC252" s="71"/>
      <c r="AD252" s="71"/>
      <c r="AE252" s="71"/>
      <c r="AF252" s="71"/>
      <c r="AG252" s="71"/>
    </row>
    <row r="253" spans="1:36" ht="12" customHeight="1" x14ac:dyDescent="0.25">
      <c r="C253" s="73"/>
      <c r="D253" s="73"/>
      <c r="E253" s="73"/>
      <c r="F253" s="73"/>
      <c r="G253" s="73"/>
      <c r="H253" s="73"/>
      <c r="I253" s="72"/>
      <c r="J253" s="73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  <c r="AA253" s="71"/>
      <c r="AB253" s="71"/>
      <c r="AC253" s="71"/>
      <c r="AD253" s="71"/>
      <c r="AE253" s="71"/>
      <c r="AF253" s="71"/>
      <c r="AG253" s="71"/>
    </row>
    <row r="254" spans="1:36" ht="12" customHeight="1" x14ac:dyDescent="0.25">
      <c r="C254" s="73"/>
      <c r="D254" s="73"/>
      <c r="E254" s="73"/>
      <c r="F254" s="73"/>
      <c r="G254" s="73"/>
      <c r="H254" s="73"/>
      <c r="I254" s="72"/>
      <c r="J254" s="73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  <c r="AA254" s="71"/>
      <c r="AB254" s="71"/>
      <c r="AC254" s="71"/>
      <c r="AD254" s="71"/>
      <c r="AE254" s="71"/>
      <c r="AF254" s="71"/>
      <c r="AG254" s="71"/>
      <c r="AH254" s="95"/>
      <c r="AI254" s="95"/>
    </row>
    <row r="255" spans="1:36" ht="12" customHeight="1" x14ac:dyDescent="0.25">
      <c r="C255" s="73"/>
      <c r="D255" s="73"/>
      <c r="E255" s="73"/>
      <c r="F255" s="73"/>
      <c r="G255" s="73"/>
      <c r="H255" s="73"/>
      <c r="I255" s="72"/>
      <c r="J255" s="73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  <c r="AA255" s="71"/>
      <c r="AB255" s="71"/>
      <c r="AC255" s="71"/>
      <c r="AD255" s="71"/>
      <c r="AE255" s="71"/>
      <c r="AF255" s="71"/>
      <c r="AG255" s="71"/>
      <c r="AH255" s="95"/>
      <c r="AI255" s="95"/>
    </row>
    <row r="256" spans="1:36" ht="12" customHeight="1" x14ac:dyDescent="0.25">
      <c r="C256" s="74"/>
      <c r="D256" s="74"/>
      <c r="E256" s="74"/>
      <c r="F256" s="74"/>
      <c r="G256" s="74"/>
      <c r="H256" s="74"/>
      <c r="I256" s="75"/>
      <c r="J256" s="74"/>
      <c r="K256" s="76"/>
      <c r="L256" s="76"/>
      <c r="M256" s="76"/>
      <c r="N256" s="76"/>
      <c r="O256" s="76"/>
      <c r="P256" s="76"/>
      <c r="Q256" s="76"/>
      <c r="R256" s="76"/>
      <c r="S256" s="76"/>
      <c r="T256" s="76"/>
      <c r="U256" s="76"/>
      <c r="V256" s="76"/>
      <c r="W256" s="76"/>
      <c r="X256" s="76"/>
      <c r="Y256" s="76"/>
      <c r="Z256" s="76"/>
      <c r="AA256" s="76"/>
      <c r="AB256" s="76"/>
      <c r="AC256" s="76"/>
      <c r="AD256" s="76"/>
      <c r="AE256" s="76"/>
      <c r="AF256" s="76"/>
      <c r="AG256" s="76"/>
    </row>
    <row r="257" spans="2:36" s="77" customFormat="1" ht="12" customHeight="1" x14ac:dyDescent="0.25">
      <c r="B257" s="83"/>
      <c r="C257" s="74"/>
      <c r="D257" s="74"/>
      <c r="E257" s="74"/>
      <c r="F257" s="74"/>
      <c r="G257" s="74"/>
      <c r="H257" s="74"/>
      <c r="I257" s="75"/>
      <c r="J257" s="74"/>
      <c r="K257" s="76"/>
      <c r="L257" s="76"/>
      <c r="M257" s="76"/>
      <c r="N257" s="76"/>
      <c r="O257" s="76"/>
      <c r="P257" s="76"/>
      <c r="Q257" s="76"/>
      <c r="R257" s="76"/>
      <c r="S257" s="76"/>
      <c r="T257" s="76"/>
      <c r="U257" s="76"/>
      <c r="V257" s="76"/>
      <c r="W257" s="76"/>
      <c r="X257" s="76"/>
      <c r="Y257" s="76"/>
      <c r="Z257" s="76"/>
      <c r="AA257" s="76"/>
      <c r="AB257" s="76"/>
      <c r="AC257" s="76"/>
      <c r="AD257" s="76"/>
      <c r="AE257" s="76"/>
      <c r="AF257" s="76"/>
      <c r="AG257" s="76"/>
      <c r="AJ257" s="202"/>
    </row>
    <row r="258" spans="2:36" s="77" customFormat="1" ht="12" customHeight="1" x14ac:dyDescent="0.25">
      <c r="B258" s="83"/>
      <c r="C258" s="74"/>
      <c r="D258" s="74"/>
      <c r="E258" s="74"/>
      <c r="F258" s="74"/>
      <c r="G258" s="74"/>
      <c r="H258" s="74"/>
      <c r="I258" s="75"/>
      <c r="J258" s="74"/>
      <c r="K258" s="76"/>
      <c r="L258" s="76"/>
      <c r="M258" s="76"/>
      <c r="N258" s="76"/>
      <c r="O258" s="76"/>
      <c r="P258" s="76"/>
      <c r="Q258" s="76"/>
      <c r="R258" s="76"/>
      <c r="S258" s="76"/>
      <c r="T258" s="76"/>
      <c r="U258" s="76"/>
      <c r="V258" s="76"/>
      <c r="W258" s="76"/>
      <c r="X258" s="76"/>
      <c r="Y258" s="76"/>
      <c r="Z258" s="76"/>
      <c r="AA258" s="76"/>
      <c r="AB258" s="76"/>
      <c r="AC258" s="76"/>
      <c r="AD258" s="76"/>
      <c r="AE258" s="76"/>
      <c r="AF258" s="76"/>
      <c r="AG258" s="76"/>
      <c r="AJ258" s="202"/>
    </row>
    <row r="259" spans="2:36" s="77" customFormat="1" ht="12" customHeight="1" x14ac:dyDescent="0.25">
      <c r="B259" s="83"/>
      <c r="C259" s="74"/>
      <c r="D259" s="74"/>
      <c r="E259" s="74"/>
      <c r="F259" s="74"/>
      <c r="G259" s="74"/>
      <c r="H259" s="74"/>
      <c r="I259" s="75"/>
      <c r="J259" s="74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  <c r="Z259" s="76"/>
      <c r="AA259" s="76"/>
      <c r="AB259" s="76"/>
      <c r="AC259" s="76"/>
      <c r="AD259" s="76"/>
      <c r="AE259" s="76"/>
      <c r="AF259" s="76"/>
      <c r="AG259" s="76"/>
      <c r="AJ259" s="202"/>
    </row>
    <row r="260" spans="2:36" s="77" customFormat="1" ht="12" customHeight="1" x14ac:dyDescent="0.25">
      <c r="B260" s="83"/>
      <c r="C260" s="74"/>
      <c r="D260" s="74"/>
      <c r="E260" s="74"/>
      <c r="F260" s="74"/>
      <c r="G260" s="74"/>
      <c r="H260" s="74"/>
      <c r="I260" s="75"/>
      <c r="J260" s="74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  <c r="Z260" s="76"/>
      <c r="AA260" s="76"/>
      <c r="AB260" s="76"/>
      <c r="AC260" s="76"/>
      <c r="AD260" s="76"/>
      <c r="AE260" s="76"/>
      <c r="AF260" s="76"/>
      <c r="AG260" s="76"/>
      <c r="AJ260" s="202"/>
    </row>
    <row r="261" spans="2:36" s="77" customFormat="1" ht="12" customHeight="1" x14ac:dyDescent="0.25">
      <c r="B261" s="83"/>
      <c r="C261" s="74"/>
      <c r="D261" s="74"/>
      <c r="E261" s="74"/>
      <c r="F261" s="74"/>
      <c r="G261" s="74"/>
      <c r="H261" s="74"/>
      <c r="I261" s="75"/>
      <c r="J261" s="74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  <c r="Z261" s="76"/>
      <c r="AA261" s="76"/>
      <c r="AB261" s="76"/>
      <c r="AC261" s="76"/>
      <c r="AD261" s="76"/>
      <c r="AE261" s="76"/>
      <c r="AF261" s="76"/>
      <c r="AG261" s="76"/>
      <c r="AJ261" s="202"/>
    </row>
    <row r="262" spans="2:36" s="77" customFormat="1" ht="12" customHeight="1" x14ac:dyDescent="0.25">
      <c r="B262" s="83"/>
      <c r="C262" s="74"/>
      <c r="D262" s="74"/>
      <c r="E262" s="74"/>
      <c r="F262" s="74"/>
      <c r="G262" s="74"/>
      <c r="H262" s="74"/>
      <c r="I262" s="75"/>
      <c r="J262" s="74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  <c r="Z262" s="76"/>
      <c r="AA262" s="76"/>
      <c r="AB262" s="76"/>
      <c r="AC262" s="76"/>
      <c r="AD262" s="76"/>
      <c r="AE262" s="76"/>
      <c r="AF262" s="76"/>
      <c r="AG262" s="76"/>
      <c r="AJ262" s="202"/>
    </row>
    <row r="263" spans="2:36" ht="12" customHeight="1" x14ac:dyDescent="0.25">
      <c r="C263" s="74"/>
      <c r="D263" s="74"/>
      <c r="E263" s="74"/>
      <c r="F263" s="74"/>
      <c r="G263" s="74"/>
      <c r="H263" s="74"/>
      <c r="I263" s="75"/>
      <c r="J263" s="74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  <c r="Z263" s="76"/>
      <c r="AA263" s="76"/>
      <c r="AB263" s="76"/>
      <c r="AC263" s="76"/>
      <c r="AD263" s="76"/>
      <c r="AE263" s="76"/>
      <c r="AF263" s="76"/>
      <c r="AG263" s="76"/>
    </row>
    <row r="264" spans="2:36" ht="12" customHeight="1" x14ac:dyDescent="0.25">
      <c r="C264" s="74"/>
      <c r="D264" s="74"/>
      <c r="E264" s="74"/>
      <c r="F264" s="74"/>
      <c r="G264" s="74"/>
      <c r="H264" s="74"/>
      <c r="I264" s="75"/>
      <c r="J264" s="74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  <c r="Z264" s="76"/>
      <c r="AA264" s="76"/>
      <c r="AB264" s="76"/>
      <c r="AC264" s="76"/>
      <c r="AD264" s="76"/>
      <c r="AE264" s="76"/>
      <c r="AF264" s="76"/>
      <c r="AG264" s="76"/>
    </row>
    <row r="265" spans="2:36" s="78" customFormat="1" ht="12" customHeight="1" x14ac:dyDescent="0.25">
      <c r="B265" s="83"/>
      <c r="C265" s="74"/>
      <c r="D265" s="74"/>
      <c r="E265" s="74"/>
      <c r="F265" s="74"/>
      <c r="G265" s="74"/>
      <c r="H265" s="74"/>
      <c r="I265" s="75"/>
      <c r="J265" s="74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  <c r="Z265" s="76"/>
      <c r="AA265" s="76"/>
      <c r="AB265" s="76"/>
      <c r="AC265" s="76"/>
      <c r="AD265" s="76"/>
      <c r="AE265" s="76"/>
      <c r="AF265" s="76"/>
      <c r="AG265" s="76"/>
      <c r="AJ265" s="203"/>
    </row>
    <row r="266" spans="2:36" ht="12" customHeight="1" x14ac:dyDescent="0.25">
      <c r="C266" s="74"/>
      <c r="D266" s="74"/>
      <c r="E266" s="74"/>
      <c r="F266" s="74"/>
      <c r="G266" s="74"/>
      <c r="H266" s="74"/>
      <c r="I266" s="75"/>
      <c r="J266" s="74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  <c r="Z266" s="76"/>
      <c r="AA266" s="76"/>
      <c r="AB266" s="76"/>
      <c r="AC266" s="76"/>
      <c r="AD266" s="76"/>
      <c r="AE266" s="76"/>
      <c r="AF266" s="76"/>
      <c r="AG266" s="76"/>
    </row>
    <row r="267" spans="2:36" ht="12" customHeight="1" x14ac:dyDescent="0.25">
      <c r="C267" s="74"/>
      <c r="D267" s="74"/>
      <c r="E267" s="74"/>
      <c r="F267" s="74"/>
      <c r="G267" s="74"/>
      <c r="H267" s="74"/>
      <c r="I267" s="75"/>
      <c r="J267" s="74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  <c r="Z267" s="76"/>
      <c r="AA267" s="76"/>
      <c r="AB267" s="76"/>
      <c r="AC267" s="76"/>
      <c r="AD267" s="76"/>
      <c r="AE267" s="76"/>
      <c r="AF267" s="76"/>
      <c r="AG267" s="76"/>
    </row>
    <row r="268" spans="2:36" ht="12" customHeight="1" x14ac:dyDescent="0.25">
      <c r="C268" s="74"/>
      <c r="D268" s="74"/>
      <c r="E268" s="74"/>
      <c r="F268" s="74"/>
      <c r="G268" s="74"/>
      <c r="H268" s="74"/>
      <c r="I268" s="75"/>
      <c r="J268" s="74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  <c r="Z268" s="76"/>
      <c r="AA268" s="76"/>
      <c r="AB268" s="76"/>
      <c r="AC268" s="76"/>
      <c r="AD268" s="76"/>
      <c r="AE268" s="76"/>
      <c r="AF268" s="76"/>
      <c r="AG268" s="76"/>
    </row>
    <row r="269" spans="2:36" ht="12" customHeight="1" x14ac:dyDescent="0.25">
      <c r="C269" s="74"/>
      <c r="D269" s="74"/>
      <c r="E269" s="74"/>
      <c r="F269" s="74"/>
      <c r="G269" s="74"/>
      <c r="H269" s="74"/>
      <c r="I269" s="75"/>
      <c r="J269" s="74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  <c r="Z269" s="76"/>
      <c r="AA269" s="76"/>
      <c r="AB269" s="76"/>
      <c r="AC269" s="76"/>
      <c r="AD269" s="76"/>
      <c r="AE269" s="76"/>
      <c r="AF269" s="76"/>
      <c r="AG269" s="76"/>
    </row>
    <row r="270" spans="2:36" ht="12" customHeight="1" x14ac:dyDescent="0.25">
      <c r="C270" s="74"/>
      <c r="D270" s="74"/>
      <c r="E270" s="74"/>
      <c r="F270" s="74"/>
      <c r="G270" s="74"/>
      <c r="H270" s="74"/>
      <c r="I270" s="75"/>
      <c r="J270" s="74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  <c r="Z270" s="76"/>
      <c r="AA270" s="76"/>
      <c r="AB270" s="76"/>
      <c r="AC270" s="76"/>
      <c r="AD270" s="76"/>
      <c r="AE270" s="76"/>
      <c r="AF270" s="76"/>
      <c r="AG270" s="76"/>
    </row>
    <row r="271" spans="2:36" ht="12" customHeight="1" x14ac:dyDescent="0.25">
      <c r="C271" s="74"/>
      <c r="D271" s="74"/>
      <c r="E271" s="74"/>
      <c r="F271" s="74"/>
      <c r="G271" s="74"/>
      <c r="H271" s="74"/>
      <c r="I271" s="75"/>
      <c r="J271" s="74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  <c r="Z271" s="76"/>
      <c r="AA271" s="76"/>
      <c r="AB271" s="76"/>
      <c r="AC271" s="76"/>
      <c r="AD271" s="76"/>
      <c r="AE271" s="76"/>
      <c r="AF271" s="76"/>
      <c r="AG271" s="76"/>
    </row>
    <row r="272" spans="2:36" ht="12" customHeight="1" x14ac:dyDescent="0.25">
      <c r="C272" s="74"/>
      <c r="D272" s="74"/>
      <c r="E272" s="74"/>
      <c r="F272" s="74"/>
      <c r="G272" s="74"/>
      <c r="H272" s="74"/>
      <c r="I272" s="75"/>
      <c r="J272" s="74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  <c r="Z272" s="76"/>
      <c r="AA272" s="76"/>
      <c r="AB272" s="76"/>
      <c r="AC272" s="76"/>
      <c r="AD272" s="76"/>
      <c r="AE272" s="76"/>
      <c r="AF272" s="76"/>
      <c r="AG272" s="76"/>
    </row>
    <row r="273" spans="3:33" ht="12" customHeight="1" x14ac:dyDescent="0.25">
      <c r="C273" s="74"/>
      <c r="D273" s="74"/>
      <c r="E273" s="74"/>
      <c r="F273" s="74"/>
      <c r="G273" s="74"/>
      <c r="H273" s="74"/>
      <c r="I273" s="75"/>
      <c r="J273" s="74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  <c r="Z273" s="76"/>
      <c r="AA273" s="76"/>
      <c r="AB273" s="76"/>
      <c r="AC273" s="76"/>
      <c r="AD273" s="76"/>
      <c r="AE273" s="76"/>
      <c r="AF273" s="76"/>
      <c r="AG273" s="76"/>
    </row>
    <row r="274" spans="3:33" ht="12" customHeight="1" x14ac:dyDescent="0.25">
      <c r="C274" s="74"/>
      <c r="D274" s="74"/>
      <c r="E274" s="74"/>
      <c r="F274" s="74"/>
      <c r="G274" s="74"/>
      <c r="H274" s="74"/>
      <c r="I274" s="75"/>
      <c r="J274" s="74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  <c r="Z274" s="76"/>
      <c r="AA274" s="76"/>
      <c r="AB274" s="76"/>
      <c r="AC274" s="76"/>
      <c r="AD274" s="76"/>
      <c r="AE274" s="76"/>
      <c r="AF274" s="76"/>
      <c r="AG274" s="76"/>
    </row>
    <row r="275" spans="3:33" ht="12" customHeight="1" x14ac:dyDescent="0.25">
      <c r="C275" s="74"/>
      <c r="D275" s="74"/>
      <c r="E275" s="74"/>
      <c r="F275" s="74"/>
      <c r="G275" s="74"/>
      <c r="H275" s="74"/>
      <c r="I275" s="75"/>
      <c r="J275" s="74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  <c r="Z275" s="76"/>
      <c r="AA275" s="76"/>
      <c r="AB275" s="76"/>
      <c r="AC275" s="76"/>
      <c r="AD275" s="76"/>
      <c r="AE275" s="76"/>
      <c r="AF275" s="76"/>
      <c r="AG275" s="76"/>
    </row>
    <row r="276" spans="3:33" ht="12" customHeight="1" x14ac:dyDescent="0.25">
      <c r="C276" s="74"/>
      <c r="D276" s="74"/>
      <c r="E276" s="74"/>
      <c r="F276" s="74"/>
      <c r="G276" s="74"/>
      <c r="H276" s="74"/>
      <c r="I276" s="75"/>
      <c r="J276" s="74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  <c r="Z276" s="76"/>
      <c r="AA276" s="76"/>
      <c r="AB276" s="76"/>
      <c r="AC276" s="76"/>
      <c r="AD276" s="76"/>
      <c r="AE276" s="76"/>
      <c r="AF276" s="76"/>
      <c r="AG276" s="76"/>
    </row>
    <row r="277" spans="3:33" ht="12" customHeight="1" x14ac:dyDescent="0.25">
      <c r="C277" s="79"/>
      <c r="D277" s="79"/>
      <c r="E277" s="79"/>
      <c r="F277" s="79"/>
      <c r="G277" s="79"/>
      <c r="H277" s="79"/>
      <c r="I277" s="80"/>
      <c r="J277" s="79"/>
      <c r="K277" s="79"/>
      <c r="L277" s="79"/>
      <c r="M277" s="79"/>
      <c r="N277" s="79"/>
      <c r="O277" s="79"/>
      <c r="P277" s="79"/>
      <c r="Q277" s="79"/>
      <c r="R277" s="79"/>
      <c r="S277" s="79"/>
      <c r="T277" s="79"/>
      <c r="U277" s="79"/>
      <c r="V277" s="79"/>
      <c r="W277" s="79"/>
      <c r="X277" s="79"/>
      <c r="Y277" s="79"/>
      <c r="Z277" s="79"/>
      <c r="AA277" s="79"/>
      <c r="AB277" s="79"/>
      <c r="AC277" s="79"/>
      <c r="AD277" s="79"/>
      <c r="AE277" s="79"/>
      <c r="AF277" s="79"/>
      <c r="AG277" s="79"/>
    </row>
    <row r="278" spans="3:33" ht="12" customHeight="1" x14ac:dyDescent="0.25">
      <c r="C278" s="79"/>
      <c r="D278" s="79"/>
      <c r="E278" s="79"/>
      <c r="F278" s="79"/>
      <c r="G278" s="79"/>
      <c r="H278" s="79"/>
      <c r="I278" s="75"/>
      <c r="J278" s="74"/>
      <c r="K278" s="79"/>
      <c r="L278" s="79"/>
      <c r="M278" s="79"/>
      <c r="N278" s="79"/>
      <c r="O278" s="79"/>
      <c r="P278" s="79"/>
      <c r="Q278" s="79"/>
      <c r="R278" s="79"/>
      <c r="S278" s="79"/>
      <c r="T278" s="79"/>
      <c r="U278" s="79"/>
      <c r="V278" s="79"/>
      <c r="W278" s="79"/>
      <c r="X278" s="79"/>
      <c r="Y278" s="79"/>
      <c r="Z278" s="79"/>
      <c r="AA278" s="79"/>
      <c r="AB278" s="79"/>
      <c r="AC278" s="79"/>
      <c r="AD278" s="79"/>
      <c r="AE278" s="79"/>
      <c r="AF278" s="79"/>
      <c r="AG278" s="79"/>
    </row>
    <row r="279" spans="3:33" ht="12" customHeight="1" x14ac:dyDescent="0.25">
      <c r="C279" s="74"/>
      <c r="D279" s="74"/>
      <c r="E279" s="74"/>
      <c r="F279" s="74"/>
      <c r="G279" s="74"/>
      <c r="H279" s="74"/>
      <c r="I279" s="75"/>
      <c r="J279" s="74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  <c r="Z279" s="76"/>
      <c r="AA279" s="76"/>
      <c r="AB279" s="76"/>
      <c r="AC279" s="76"/>
      <c r="AD279" s="76"/>
      <c r="AE279" s="76"/>
      <c r="AF279" s="76"/>
      <c r="AG279" s="76"/>
    </row>
    <row r="280" spans="3:33" ht="12" customHeight="1" x14ac:dyDescent="0.25">
      <c r="C280" s="74"/>
      <c r="D280" s="74"/>
      <c r="E280" s="74"/>
      <c r="F280" s="74"/>
      <c r="G280" s="74"/>
      <c r="H280" s="74"/>
      <c r="I280" s="75"/>
      <c r="J280" s="74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  <c r="Z280" s="76"/>
      <c r="AA280" s="76"/>
      <c r="AB280" s="76"/>
      <c r="AC280" s="76"/>
      <c r="AD280" s="76"/>
      <c r="AE280" s="76"/>
      <c r="AF280" s="76"/>
      <c r="AG280" s="76"/>
    </row>
    <row r="281" spans="3:33" ht="12" customHeight="1" x14ac:dyDescent="0.25">
      <c r="C281" s="74"/>
      <c r="D281" s="74"/>
      <c r="E281" s="74"/>
      <c r="F281" s="74"/>
      <c r="G281" s="74"/>
      <c r="H281" s="74"/>
      <c r="I281" s="75"/>
      <c r="J281" s="74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  <c r="Z281" s="76"/>
      <c r="AA281" s="76"/>
      <c r="AB281" s="76"/>
      <c r="AC281" s="76"/>
      <c r="AD281" s="76"/>
      <c r="AE281" s="76"/>
      <c r="AF281" s="76"/>
      <c r="AG281" s="76"/>
    </row>
    <row r="282" spans="3:33" ht="12" customHeight="1" x14ac:dyDescent="0.25">
      <c r="C282" s="74"/>
      <c r="D282" s="74"/>
      <c r="E282" s="74"/>
      <c r="F282" s="74"/>
      <c r="G282" s="74"/>
      <c r="H282" s="74"/>
      <c r="I282" s="75"/>
      <c r="J282" s="74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  <c r="Z282" s="76"/>
      <c r="AA282" s="76"/>
      <c r="AB282" s="76"/>
      <c r="AC282" s="76"/>
      <c r="AD282" s="76"/>
      <c r="AE282" s="76"/>
      <c r="AF282" s="76"/>
      <c r="AG282" s="76"/>
    </row>
    <row r="283" spans="3:33" ht="12" customHeight="1" x14ac:dyDescent="0.25">
      <c r="C283" s="74"/>
      <c r="D283" s="74"/>
      <c r="E283" s="74"/>
      <c r="F283" s="74"/>
      <c r="G283" s="74"/>
      <c r="H283" s="74"/>
      <c r="I283" s="75"/>
      <c r="J283" s="74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  <c r="Z283" s="76"/>
      <c r="AA283" s="76"/>
      <c r="AB283" s="76"/>
      <c r="AC283" s="76"/>
      <c r="AD283" s="76"/>
      <c r="AE283" s="76"/>
      <c r="AF283" s="76"/>
      <c r="AG283" s="76"/>
    </row>
    <row r="284" spans="3:33" ht="12" customHeight="1" x14ac:dyDescent="0.25">
      <c r="C284" s="74"/>
      <c r="D284" s="74"/>
      <c r="E284" s="74"/>
      <c r="F284" s="74"/>
      <c r="G284" s="74"/>
      <c r="H284" s="74"/>
      <c r="I284" s="75"/>
      <c r="J284" s="74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  <c r="Z284" s="76"/>
      <c r="AA284" s="76"/>
      <c r="AB284" s="76"/>
      <c r="AC284" s="76"/>
      <c r="AD284" s="76"/>
      <c r="AE284" s="76"/>
      <c r="AF284" s="76"/>
      <c r="AG284" s="76"/>
    </row>
    <row r="285" spans="3:33" ht="12" customHeight="1" x14ac:dyDescent="0.25">
      <c r="C285" s="74"/>
      <c r="D285" s="74"/>
      <c r="E285" s="74"/>
      <c r="F285" s="74"/>
      <c r="G285" s="74"/>
      <c r="H285" s="74"/>
      <c r="I285" s="75"/>
      <c r="J285" s="74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  <c r="Z285" s="76"/>
      <c r="AA285" s="76"/>
      <c r="AB285" s="76"/>
      <c r="AC285" s="76"/>
      <c r="AD285" s="76"/>
      <c r="AE285" s="76"/>
      <c r="AF285" s="76"/>
      <c r="AG285" s="76"/>
    </row>
    <row r="286" spans="3:33" ht="12" customHeight="1" x14ac:dyDescent="0.25">
      <c r="C286" s="74"/>
      <c r="D286" s="74"/>
      <c r="E286" s="74"/>
      <c r="F286" s="74"/>
      <c r="G286" s="74"/>
      <c r="H286" s="74"/>
      <c r="I286" s="75"/>
      <c r="J286" s="74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  <c r="Z286" s="76"/>
      <c r="AA286" s="76"/>
      <c r="AB286" s="76"/>
      <c r="AC286" s="76"/>
      <c r="AD286" s="76"/>
      <c r="AE286" s="76"/>
      <c r="AF286" s="76"/>
      <c r="AG286" s="76"/>
    </row>
    <row r="287" spans="3:33" ht="12" customHeight="1" x14ac:dyDescent="0.25">
      <c r="C287" s="74"/>
      <c r="D287" s="74"/>
      <c r="E287" s="74"/>
      <c r="F287" s="74"/>
      <c r="G287" s="74"/>
      <c r="H287" s="74"/>
      <c r="I287" s="75"/>
      <c r="J287" s="74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  <c r="Z287" s="76"/>
      <c r="AA287" s="76"/>
      <c r="AB287" s="76"/>
      <c r="AC287" s="76"/>
      <c r="AD287" s="76"/>
      <c r="AE287" s="76"/>
      <c r="AF287" s="76"/>
      <c r="AG287" s="76"/>
    </row>
    <row r="288" spans="3:33" ht="12" customHeight="1" x14ac:dyDescent="0.25">
      <c r="C288" s="74"/>
      <c r="D288" s="74"/>
      <c r="E288" s="74"/>
      <c r="F288" s="74"/>
      <c r="G288" s="74"/>
      <c r="H288" s="74"/>
      <c r="I288" s="75"/>
      <c r="J288" s="74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  <c r="Z288" s="76"/>
      <c r="AA288" s="76"/>
      <c r="AB288" s="76"/>
      <c r="AC288" s="76"/>
      <c r="AD288" s="76"/>
      <c r="AE288" s="76"/>
      <c r="AF288" s="76"/>
      <c r="AG288" s="76"/>
    </row>
    <row r="289" spans="3:33" ht="12" customHeight="1" x14ac:dyDescent="0.25">
      <c r="C289" s="74"/>
      <c r="D289" s="74"/>
      <c r="E289" s="74"/>
      <c r="F289" s="74"/>
      <c r="G289" s="74"/>
      <c r="H289" s="74"/>
      <c r="I289" s="75"/>
      <c r="J289" s="74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  <c r="Z289" s="76"/>
      <c r="AA289" s="76"/>
      <c r="AB289" s="76"/>
      <c r="AC289" s="76"/>
      <c r="AD289" s="76"/>
      <c r="AE289" s="76"/>
      <c r="AF289" s="76"/>
      <c r="AG289" s="76"/>
    </row>
    <row r="290" spans="3:33" ht="12" customHeight="1" x14ac:dyDescent="0.25">
      <c r="C290" s="74"/>
      <c r="D290" s="74"/>
      <c r="E290" s="74"/>
      <c r="F290" s="74"/>
      <c r="G290" s="74"/>
      <c r="H290" s="74"/>
      <c r="I290" s="75"/>
      <c r="J290" s="74"/>
      <c r="K290" s="76"/>
      <c r="L290" s="76"/>
      <c r="M290" s="76"/>
      <c r="N290" s="76"/>
      <c r="O290" s="76"/>
      <c r="P290" s="76"/>
      <c r="Q290" s="76"/>
      <c r="R290" s="76"/>
      <c r="S290" s="76"/>
      <c r="T290" s="76"/>
      <c r="U290" s="76"/>
      <c r="V290" s="76"/>
      <c r="W290" s="76"/>
      <c r="X290" s="76"/>
      <c r="Y290" s="76"/>
      <c r="Z290" s="76"/>
      <c r="AA290" s="76"/>
      <c r="AB290" s="76"/>
      <c r="AC290" s="76"/>
      <c r="AD290" s="76"/>
      <c r="AE290" s="76"/>
      <c r="AF290" s="76"/>
      <c r="AG290" s="76"/>
    </row>
    <row r="291" spans="3:33" ht="12" customHeight="1" x14ac:dyDescent="0.25">
      <c r="C291" s="74"/>
      <c r="D291" s="74"/>
      <c r="E291" s="74"/>
      <c r="F291" s="74"/>
      <c r="G291" s="74"/>
      <c r="H291" s="74"/>
      <c r="I291" s="75"/>
      <c r="J291" s="74"/>
      <c r="K291" s="76"/>
      <c r="L291" s="76"/>
      <c r="M291" s="76"/>
      <c r="N291" s="76"/>
      <c r="O291" s="76"/>
      <c r="P291" s="76"/>
      <c r="Q291" s="76"/>
      <c r="R291" s="76"/>
      <c r="S291" s="76"/>
      <c r="T291" s="76"/>
      <c r="U291" s="76"/>
      <c r="V291" s="76"/>
      <c r="W291" s="76"/>
      <c r="X291" s="76"/>
      <c r="Y291" s="76"/>
      <c r="Z291" s="76"/>
      <c r="AA291" s="76"/>
      <c r="AB291" s="76"/>
      <c r="AC291" s="76"/>
      <c r="AD291" s="76"/>
      <c r="AE291" s="76"/>
      <c r="AF291" s="76"/>
      <c r="AG291" s="76"/>
    </row>
    <row r="292" spans="3:33" ht="12" customHeight="1" x14ac:dyDescent="0.25">
      <c r="C292" s="74"/>
      <c r="D292" s="74"/>
      <c r="E292" s="74"/>
      <c r="F292" s="74"/>
      <c r="G292" s="74"/>
      <c r="H292" s="74"/>
      <c r="I292" s="75"/>
      <c r="J292" s="74"/>
      <c r="K292" s="76"/>
      <c r="L292" s="76"/>
      <c r="M292" s="76"/>
      <c r="N292" s="76"/>
      <c r="O292" s="76"/>
      <c r="P292" s="76"/>
      <c r="Q292" s="76"/>
      <c r="R292" s="76"/>
      <c r="S292" s="76"/>
      <c r="T292" s="76"/>
      <c r="U292" s="76"/>
      <c r="V292" s="76"/>
      <c r="W292" s="76"/>
      <c r="X292" s="76"/>
      <c r="Y292" s="76"/>
      <c r="Z292" s="76"/>
      <c r="AA292" s="76"/>
      <c r="AB292" s="76"/>
      <c r="AC292" s="76"/>
      <c r="AD292" s="76"/>
      <c r="AE292" s="76"/>
      <c r="AF292" s="76"/>
      <c r="AG292" s="76"/>
    </row>
    <row r="293" spans="3:33" ht="12" customHeight="1" x14ac:dyDescent="0.25">
      <c r="C293" s="74"/>
      <c r="D293" s="74"/>
      <c r="E293" s="74"/>
      <c r="F293" s="74"/>
      <c r="G293" s="74"/>
      <c r="H293" s="74"/>
      <c r="I293" s="75"/>
      <c r="J293" s="74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  <c r="Z293" s="76"/>
      <c r="AA293" s="76"/>
      <c r="AB293" s="76"/>
      <c r="AC293" s="76"/>
      <c r="AD293" s="76"/>
      <c r="AE293" s="76"/>
      <c r="AF293" s="76"/>
      <c r="AG293" s="76"/>
    </row>
    <row r="294" spans="3:33" ht="12" customHeight="1" x14ac:dyDescent="0.25">
      <c r="C294" s="74"/>
      <c r="D294" s="74"/>
      <c r="E294" s="74"/>
      <c r="F294" s="74"/>
      <c r="G294" s="74"/>
      <c r="H294" s="74"/>
      <c r="I294" s="75"/>
      <c r="J294" s="74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  <c r="Z294" s="76"/>
      <c r="AA294" s="76"/>
      <c r="AB294" s="76"/>
      <c r="AC294" s="76"/>
      <c r="AD294" s="76"/>
      <c r="AE294" s="76"/>
      <c r="AF294" s="76"/>
      <c r="AG294" s="76"/>
    </row>
    <row r="295" spans="3:33" ht="12" customHeight="1" x14ac:dyDescent="0.25">
      <c r="C295" s="74"/>
      <c r="D295" s="74"/>
      <c r="E295" s="74"/>
      <c r="F295" s="74"/>
      <c r="G295" s="74"/>
      <c r="H295" s="74"/>
      <c r="I295" s="75"/>
      <c r="J295" s="74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  <c r="Z295" s="76"/>
      <c r="AA295" s="76"/>
      <c r="AB295" s="76"/>
      <c r="AC295" s="76"/>
      <c r="AD295" s="76"/>
      <c r="AE295" s="76"/>
      <c r="AF295" s="76"/>
      <c r="AG295" s="76"/>
    </row>
    <row r="296" spans="3:33" ht="12" customHeight="1" x14ac:dyDescent="0.25">
      <c r="C296" s="79"/>
      <c r="D296" s="79"/>
      <c r="E296" s="79"/>
      <c r="F296" s="79"/>
      <c r="G296" s="79"/>
      <c r="H296" s="79"/>
      <c r="I296" s="80"/>
      <c r="J296" s="79"/>
      <c r="K296" s="79"/>
      <c r="L296" s="79"/>
      <c r="M296" s="79"/>
      <c r="N296" s="79"/>
      <c r="O296" s="79"/>
      <c r="P296" s="79"/>
      <c r="Q296" s="79"/>
      <c r="R296" s="79"/>
      <c r="S296" s="79"/>
      <c r="T296" s="79"/>
      <c r="U296" s="79"/>
      <c r="V296" s="79"/>
      <c r="W296" s="79"/>
      <c r="X296" s="79"/>
      <c r="Y296" s="79"/>
      <c r="Z296" s="79"/>
      <c r="AA296" s="79"/>
      <c r="AB296" s="79"/>
      <c r="AC296" s="79"/>
      <c r="AD296" s="79"/>
      <c r="AE296" s="79"/>
      <c r="AF296" s="79"/>
      <c r="AG296" s="79"/>
    </row>
    <row r="297" spans="3:33" ht="12" customHeight="1" x14ac:dyDescent="0.25">
      <c r="C297" s="74"/>
      <c r="D297" s="74"/>
      <c r="E297" s="74"/>
      <c r="F297" s="74"/>
      <c r="G297" s="74"/>
      <c r="H297" s="74"/>
      <c r="I297" s="75"/>
      <c r="J297" s="74"/>
      <c r="K297" s="76"/>
      <c r="L297" s="76"/>
      <c r="M297" s="76"/>
      <c r="N297" s="76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  <c r="Z297" s="76"/>
      <c r="AA297" s="76"/>
      <c r="AB297" s="76"/>
      <c r="AC297" s="76"/>
      <c r="AD297" s="76"/>
      <c r="AE297" s="76"/>
      <c r="AF297" s="76"/>
      <c r="AG297" s="76"/>
    </row>
    <row r="298" spans="3:33" ht="12" customHeight="1" x14ac:dyDescent="0.25">
      <c r="C298" s="79"/>
      <c r="D298" s="79"/>
      <c r="E298" s="79"/>
      <c r="F298" s="79"/>
      <c r="G298" s="79"/>
      <c r="H298" s="79"/>
      <c r="I298" s="80"/>
      <c r="J298" s="79"/>
      <c r="K298" s="79"/>
      <c r="L298" s="79"/>
      <c r="M298" s="79"/>
      <c r="N298" s="79"/>
      <c r="O298" s="79"/>
      <c r="P298" s="79"/>
      <c r="Q298" s="79"/>
      <c r="R298" s="79"/>
      <c r="S298" s="79"/>
      <c r="T298" s="79"/>
      <c r="U298" s="79"/>
      <c r="V298" s="79"/>
      <c r="W298" s="79"/>
      <c r="X298" s="79"/>
      <c r="Y298" s="79"/>
      <c r="Z298" s="79"/>
      <c r="AA298" s="79"/>
      <c r="AB298" s="79"/>
      <c r="AC298" s="79"/>
      <c r="AD298" s="79"/>
      <c r="AE298" s="79"/>
      <c r="AF298" s="79"/>
      <c r="AG298" s="79"/>
    </row>
    <row r="299" spans="3:33" ht="12" customHeight="1" x14ac:dyDescent="0.25">
      <c r="C299" s="74"/>
      <c r="D299" s="74"/>
      <c r="E299" s="74"/>
      <c r="F299" s="74"/>
      <c r="G299" s="74"/>
      <c r="H299" s="74"/>
      <c r="I299" s="75"/>
      <c r="J299" s="74"/>
      <c r="K299" s="76"/>
      <c r="L299" s="76"/>
      <c r="M299" s="76"/>
      <c r="N299" s="76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  <c r="Z299" s="76"/>
      <c r="AA299" s="76"/>
      <c r="AB299" s="76"/>
      <c r="AC299" s="76"/>
      <c r="AD299" s="76"/>
      <c r="AE299" s="76"/>
      <c r="AF299" s="76"/>
      <c r="AG299" s="76"/>
    </row>
    <row r="300" spans="3:33" ht="12" customHeight="1" x14ac:dyDescent="0.25">
      <c r="C300" s="79"/>
      <c r="D300" s="79"/>
      <c r="E300" s="79"/>
      <c r="F300" s="79"/>
      <c r="G300" s="79"/>
      <c r="H300" s="79"/>
      <c r="I300" s="80"/>
      <c r="J300" s="79"/>
      <c r="K300" s="79"/>
      <c r="L300" s="79"/>
      <c r="M300" s="79"/>
      <c r="N300" s="79"/>
      <c r="O300" s="79"/>
      <c r="P300" s="79"/>
      <c r="Q300" s="79"/>
      <c r="R300" s="79"/>
      <c r="S300" s="79"/>
      <c r="T300" s="79"/>
      <c r="U300" s="79"/>
      <c r="V300" s="79"/>
      <c r="W300" s="79"/>
      <c r="X300" s="79"/>
      <c r="Y300" s="79"/>
      <c r="Z300" s="79"/>
      <c r="AA300" s="79"/>
      <c r="AB300" s="79"/>
      <c r="AC300" s="79"/>
      <c r="AD300" s="79"/>
      <c r="AE300" s="79"/>
      <c r="AF300" s="79"/>
      <c r="AG300" s="79"/>
    </row>
    <row r="301" spans="3:33" ht="12" customHeight="1" x14ac:dyDescent="0.25">
      <c r="C301" s="74"/>
      <c r="D301" s="74"/>
      <c r="E301" s="74"/>
      <c r="F301" s="74"/>
      <c r="G301" s="74"/>
      <c r="H301" s="74"/>
      <c r="I301" s="75"/>
      <c r="J301" s="74"/>
      <c r="K301" s="76"/>
      <c r="L301" s="76"/>
      <c r="M301" s="76"/>
      <c r="N301" s="76"/>
      <c r="O301" s="76"/>
      <c r="P301" s="76"/>
      <c r="Q301" s="76"/>
      <c r="R301" s="76"/>
      <c r="S301" s="76"/>
      <c r="T301" s="76"/>
      <c r="U301" s="76"/>
      <c r="V301" s="76"/>
      <c r="W301" s="76"/>
      <c r="X301" s="76"/>
      <c r="Y301" s="76"/>
      <c r="Z301" s="76"/>
      <c r="AA301" s="76"/>
      <c r="AB301" s="76"/>
      <c r="AC301" s="76"/>
      <c r="AD301" s="76"/>
      <c r="AE301" s="76"/>
      <c r="AF301" s="76"/>
      <c r="AG301" s="76"/>
    </row>
    <row r="302" spans="3:33" ht="12" customHeight="1" x14ac:dyDescent="0.25">
      <c r="C302" s="79"/>
      <c r="D302" s="79"/>
      <c r="E302" s="79"/>
      <c r="F302" s="79"/>
      <c r="G302" s="79"/>
      <c r="H302" s="79"/>
      <c r="I302" s="80"/>
      <c r="J302" s="79"/>
      <c r="K302" s="79"/>
      <c r="L302" s="79"/>
      <c r="M302" s="79"/>
      <c r="N302" s="79"/>
      <c r="O302" s="79"/>
      <c r="P302" s="79"/>
      <c r="Q302" s="79"/>
      <c r="R302" s="79"/>
      <c r="S302" s="79"/>
      <c r="T302" s="79"/>
      <c r="U302" s="79"/>
      <c r="V302" s="79"/>
      <c r="W302" s="79"/>
      <c r="X302" s="79"/>
      <c r="Y302" s="79"/>
      <c r="Z302" s="79"/>
      <c r="AA302" s="79"/>
      <c r="AB302" s="79"/>
      <c r="AC302" s="79"/>
      <c r="AD302" s="79"/>
      <c r="AE302" s="79"/>
      <c r="AF302" s="79"/>
      <c r="AG302" s="79"/>
    </row>
    <row r="303" spans="3:33" ht="12" customHeight="1" x14ac:dyDescent="0.25">
      <c r="C303" s="75"/>
      <c r="D303" s="75"/>
      <c r="E303" s="75"/>
      <c r="F303" s="75"/>
      <c r="G303" s="75"/>
      <c r="H303" s="75"/>
      <c r="I303" s="75"/>
      <c r="J303" s="75"/>
      <c r="K303" s="81"/>
      <c r="L303" s="81"/>
      <c r="M303" s="81"/>
      <c r="N303" s="81"/>
      <c r="O303" s="81"/>
      <c r="P303" s="81"/>
      <c r="Q303" s="81"/>
      <c r="R303" s="81"/>
      <c r="S303" s="81"/>
      <c r="T303" s="81"/>
      <c r="U303" s="81"/>
      <c r="V303" s="81"/>
      <c r="W303" s="81"/>
      <c r="X303" s="81"/>
      <c r="Y303" s="81"/>
      <c r="Z303" s="81"/>
      <c r="AA303" s="81"/>
      <c r="AB303" s="81"/>
      <c r="AC303" s="81"/>
      <c r="AD303" s="81"/>
      <c r="AE303" s="81"/>
      <c r="AF303" s="81"/>
      <c r="AG303" s="81"/>
    </row>
    <row r="304" spans="3:33" ht="12" customHeight="1" x14ac:dyDescent="0.25">
      <c r="C304" s="79"/>
      <c r="D304" s="79"/>
      <c r="E304" s="79"/>
      <c r="F304" s="79"/>
      <c r="G304" s="79"/>
      <c r="H304" s="79"/>
      <c r="I304" s="80"/>
      <c r="J304" s="79"/>
      <c r="K304" s="76"/>
      <c r="L304" s="76"/>
      <c r="M304" s="76"/>
      <c r="N304" s="76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  <c r="Z304" s="76"/>
      <c r="AA304" s="76"/>
      <c r="AB304" s="76"/>
      <c r="AC304" s="76"/>
      <c r="AD304" s="76"/>
      <c r="AE304" s="76"/>
      <c r="AF304" s="76"/>
      <c r="AG304" s="76"/>
    </row>
    <row r="305" spans="3:33" ht="12" customHeight="1" x14ac:dyDescent="0.25">
      <c r="C305" s="74"/>
      <c r="D305" s="74"/>
      <c r="E305" s="74"/>
      <c r="F305" s="74"/>
      <c r="G305" s="74"/>
      <c r="H305" s="74"/>
      <c r="I305" s="80"/>
      <c r="J305" s="79"/>
      <c r="K305" s="79"/>
      <c r="L305" s="79"/>
      <c r="M305" s="79"/>
      <c r="N305" s="79"/>
      <c r="O305" s="79"/>
      <c r="P305" s="79"/>
      <c r="Q305" s="79"/>
      <c r="R305" s="79"/>
      <c r="S305" s="79"/>
      <c r="T305" s="79"/>
      <c r="U305" s="79"/>
      <c r="V305" s="79"/>
      <c r="W305" s="79"/>
      <c r="X305" s="79"/>
      <c r="Y305" s="79"/>
      <c r="Z305" s="79"/>
      <c r="AA305" s="79"/>
      <c r="AB305" s="79"/>
      <c r="AC305" s="76"/>
      <c r="AD305" s="76"/>
      <c r="AE305" s="79"/>
      <c r="AF305" s="79"/>
      <c r="AG305" s="79"/>
    </row>
    <row r="306" spans="3:33" ht="12" customHeight="1" x14ac:dyDescent="0.25">
      <c r="C306" s="74"/>
      <c r="D306" s="74"/>
      <c r="E306" s="74"/>
      <c r="F306" s="74"/>
      <c r="G306" s="74"/>
      <c r="H306" s="74"/>
      <c r="I306" s="80"/>
      <c r="J306" s="79"/>
      <c r="K306" s="79"/>
      <c r="L306" s="79"/>
      <c r="M306" s="79"/>
      <c r="N306" s="79"/>
      <c r="O306" s="79"/>
      <c r="P306" s="79"/>
      <c r="Q306" s="79"/>
      <c r="R306" s="79"/>
      <c r="S306" s="79"/>
      <c r="T306" s="79"/>
      <c r="U306" s="79"/>
      <c r="V306" s="79"/>
      <c r="W306" s="79"/>
      <c r="X306" s="79"/>
      <c r="Y306" s="79"/>
      <c r="Z306" s="79"/>
      <c r="AA306" s="79"/>
      <c r="AB306" s="79"/>
      <c r="AC306" s="79"/>
      <c r="AD306" s="79"/>
      <c r="AE306" s="79"/>
      <c r="AF306" s="79"/>
      <c r="AG306" s="79"/>
    </row>
    <row r="307" spans="3:33" ht="12" customHeight="1" x14ac:dyDescent="0.25">
      <c r="C307" s="74"/>
      <c r="D307" s="74"/>
      <c r="E307" s="74"/>
      <c r="F307" s="74"/>
      <c r="G307" s="74"/>
      <c r="H307" s="74"/>
      <c r="I307" s="80"/>
      <c r="J307" s="79"/>
      <c r="K307" s="79"/>
      <c r="L307" s="79"/>
      <c r="M307" s="79"/>
      <c r="N307" s="79"/>
      <c r="O307" s="79"/>
      <c r="P307" s="79"/>
      <c r="Q307" s="79"/>
      <c r="R307" s="79"/>
      <c r="S307" s="79"/>
      <c r="T307" s="79"/>
      <c r="U307" s="79"/>
      <c r="V307" s="79"/>
      <c r="W307" s="79"/>
      <c r="X307" s="79"/>
      <c r="Y307" s="79"/>
      <c r="Z307" s="79"/>
      <c r="AA307" s="79"/>
      <c r="AB307" s="79"/>
      <c r="AC307" s="79"/>
      <c r="AD307" s="79"/>
      <c r="AE307" s="79"/>
      <c r="AF307" s="79"/>
      <c r="AG307" s="79"/>
    </row>
    <row r="308" spans="3:33" ht="12" customHeight="1" x14ac:dyDescent="0.25">
      <c r="C308" s="74"/>
      <c r="D308" s="74"/>
      <c r="E308" s="74"/>
      <c r="F308" s="74"/>
      <c r="G308" s="74"/>
      <c r="H308" s="74"/>
      <c r="I308" s="80"/>
      <c r="J308" s="79"/>
      <c r="K308" s="79"/>
      <c r="L308" s="79"/>
      <c r="M308" s="79"/>
      <c r="N308" s="79"/>
      <c r="O308" s="79"/>
      <c r="P308" s="79"/>
      <c r="Q308" s="79"/>
      <c r="R308" s="79"/>
      <c r="S308" s="79"/>
      <c r="T308" s="79"/>
      <c r="U308" s="79"/>
      <c r="V308" s="79"/>
      <c r="W308" s="79"/>
      <c r="X308" s="79"/>
      <c r="Y308" s="79"/>
      <c r="Z308" s="79"/>
      <c r="AA308" s="79"/>
      <c r="AB308" s="79"/>
      <c r="AC308" s="79"/>
      <c r="AD308" s="79"/>
      <c r="AE308" s="79"/>
      <c r="AF308" s="79"/>
      <c r="AG308" s="79"/>
    </row>
    <row r="309" spans="3:33" ht="12" customHeight="1" x14ac:dyDescent="0.25">
      <c r="C309" s="79"/>
      <c r="D309" s="79"/>
      <c r="E309" s="79"/>
      <c r="F309" s="79"/>
      <c r="G309" s="79"/>
      <c r="H309" s="79"/>
      <c r="I309" s="80"/>
      <c r="J309" s="79"/>
      <c r="K309" s="79"/>
      <c r="L309" s="79"/>
      <c r="M309" s="74"/>
      <c r="N309" s="74"/>
      <c r="O309" s="74"/>
      <c r="P309" s="74"/>
      <c r="Q309" s="74"/>
      <c r="R309" s="74"/>
      <c r="S309" s="74"/>
      <c r="T309" s="74"/>
      <c r="U309" s="74"/>
      <c r="V309" s="74"/>
      <c r="W309" s="74"/>
      <c r="X309" s="74"/>
      <c r="Y309" s="74"/>
      <c r="Z309" s="74"/>
      <c r="AA309" s="74"/>
      <c r="AB309" s="74"/>
      <c r="AC309" s="79"/>
      <c r="AD309" s="79"/>
      <c r="AE309" s="79"/>
      <c r="AF309" s="79"/>
      <c r="AG309" s="74"/>
    </row>
    <row r="310" spans="3:33" ht="12" customHeight="1" x14ac:dyDescent="0.25">
      <c r="C310" s="79"/>
      <c r="D310" s="79"/>
      <c r="E310" s="79"/>
      <c r="F310" s="79"/>
      <c r="G310" s="79"/>
      <c r="H310" s="79"/>
      <c r="I310" s="80"/>
      <c r="J310" s="79"/>
      <c r="K310" s="79"/>
      <c r="L310" s="79"/>
      <c r="M310" s="74"/>
      <c r="N310" s="74"/>
      <c r="O310" s="74"/>
      <c r="P310" s="74"/>
      <c r="Q310" s="74"/>
      <c r="R310" s="74"/>
      <c r="S310" s="74"/>
      <c r="T310" s="74"/>
      <c r="U310" s="74"/>
      <c r="V310" s="74"/>
      <c r="W310" s="74"/>
      <c r="X310" s="74"/>
      <c r="Y310" s="74"/>
      <c r="Z310" s="74"/>
      <c r="AA310" s="74"/>
      <c r="AB310" s="74"/>
      <c r="AC310" s="79"/>
      <c r="AD310" s="79"/>
      <c r="AE310" s="79"/>
      <c r="AF310" s="79"/>
      <c r="AG310" s="74"/>
    </row>
    <row r="311" spans="3:33" ht="12" customHeight="1" x14ac:dyDescent="0.25">
      <c r="C311" s="79"/>
      <c r="D311" s="79"/>
      <c r="E311" s="79"/>
      <c r="F311" s="79"/>
      <c r="G311" s="79"/>
      <c r="H311" s="79"/>
      <c r="I311" s="80"/>
      <c r="J311" s="79"/>
      <c r="K311" s="79"/>
      <c r="L311" s="79"/>
      <c r="M311" s="79"/>
      <c r="N311" s="79"/>
      <c r="O311" s="79"/>
      <c r="P311" s="79"/>
      <c r="Q311" s="79"/>
      <c r="R311" s="79"/>
      <c r="S311" s="79"/>
      <c r="T311" s="79"/>
      <c r="U311" s="79"/>
      <c r="V311" s="79"/>
      <c r="W311" s="79"/>
      <c r="X311" s="79"/>
      <c r="Y311" s="79"/>
      <c r="Z311" s="79"/>
      <c r="AA311" s="79"/>
      <c r="AB311" s="79"/>
      <c r="AC311" s="79"/>
      <c r="AD311" s="79"/>
      <c r="AE311" s="79"/>
      <c r="AF311" s="79"/>
      <c r="AG311" s="79"/>
    </row>
    <row r="312" spans="3:33" ht="12" customHeight="1" x14ac:dyDescent="0.25">
      <c r="C312" s="74"/>
      <c r="D312" s="74"/>
      <c r="E312" s="74"/>
      <c r="F312" s="74"/>
      <c r="G312" s="74"/>
      <c r="H312" s="74"/>
      <c r="I312" s="80"/>
      <c r="J312" s="79"/>
      <c r="K312" s="79"/>
      <c r="L312" s="79"/>
      <c r="M312" s="76"/>
      <c r="N312" s="76"/>
      <c r="O312" s="76"/>
      <c r="P312" s="76"/>
      <c r="Q312" s="76"/>
      <c r="R312" s="76"/>
      <c r="S312" s="76"/>
      <c r="T312" s="76"/>
      <c r="U312" s="76"/>
      <c r="V312" s="76"/>
      <c r="W312" s="76"/>
      <c r="X312" s="76"/>
      <c r="Y312" s="76"/>
      <c r="Z312" s="76"/>
      <c r="AA312" s="76"/>
      <c r="AB312" s="76"/>
      <c r="AC312" s="79"/>
      <c r="AD312" s="79"/>
      <c r="AE312" s="79"/>
      <c r="AF312" s="79"/>
      <c r="AG312" s="76"/>
    </row>
    <row r="313" spans="3:33" ht="12" customHeight="1" x14ac:dyDescent="0.25">
      <c r="C313" s="74"/>
      <c r="D313" s="74"/>
      <c r="E313" s="74"/>
      <c r="F313" s="74"/>
      <c r="G313" s="74"/>
      <c r="H313" s="74"/>
      <c r="I313" s="80"/>
      <c r="J313" s="79"/>
      <c r="K313" s="79"/>
      <c r="L313" s="79"/>
      <c r="M313" s="76"/>
      <c r="N313" s="76"/>
      <c r="O313" s="76"/>
      <c r="P313" s="76"/>
      <c r="Q313" s="76"/>
      <c r="R313" s="76"/>
      <c r="S313" s="76"/>
      <c r="T313" s="76"/>
      <c r="U313" s="76"/>
      <c r="V313" s="76"/>
      <c r="W313" s="76"/>
      <c r="X313" s="76"/>
      <c r="Y313" s="76"/>
      <c r="Z313" s="76"/>
      <c r="AA313" s="76"/>
      <c r="AB313" s="76"/>
      <c r="AC313" s="79"/>
      <c r="AD313" s="79"/>
      <c r="AE313" s="79"/>
      <c r="AF313" s="79"/>
      <c r="AG313" s="76"/>
    </row>
    <row r="314" spans="3:33" ht="12" customHeight="1" x14ac:dyDescent="0.25">
      <c r="C314" s="74"/>
      <c r="D314" s="74"/>
      <c r="E314" s="74"/>
      <c r="F314" s="74"/>
      <c r="G314" s="74"/>
      <c r="H314" s="74"/>
      <c r="I314" s="80"/>
      <c r="J314" s="79"/>
      <c r="K314" s="79"/>
      <c r="L314" s="79"/>
      <c r="M314" s="76"/>
      <c r="N314" s="76"/>
      <c r="O314" s="76"/>
      <c r="P314" s="76"/>
      <c r="Q314" s="76"/>
      <c r="R314" s="76"/>
      <c r="S314" s="76"/>
      <c r="T314" s="76"/>
      <c r="U314" s="76"/>
      <c r="V314" s="76"/>
      <c r="W314" s="76"/>
      <c r="X314" s="76"/>
      <c r="Y314" s="76"/>
      <c r="Z314" s="76"/>
      <c r="AA314" s="76"/>
      <c r="AB314" s="76"/>
      <c r="AC314" s="79"/>
      <c r="AD314" s="79"/>
      <c r="AE314" s="79"/>
      <c r="AF314" s="79"/>
      <c r="AG314" s="76"/>
    </row>
    <row r="315" spans="3:33" ht="12" customHeight="1" x14ac:dyDescent="0.25">
      <c r="C315" s="79"/>
      <c r="D315" s="79"/>
      <c r="E315" s="79"/>
      <c r="F315" s="79"/>
      <c r="G315" s="79"/>
      <c r="H315" s="79"/>
      <c r="I315" s="80"/>
      <c r="J315" s="79"/>
      <c r="K315" s="79"/>
      <c r="L315" s="79"/>
      <c r="M315" s="76"/>
      <c r="N315" s="76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  <c r="Z315" s="76"/>
      <c r="AA315" s="76"/>
      <c r="AB315" s="76"/>
      <c r="AC315" s="79"/>
      <c r="AD315" s="79"/>
      <c r="AE315" s="79"/>
      <c r="AF315" s="79"/>
      <c r="AG315" s="76"/>
    </row>
    <row r="316" spans="3:33" ht="12" customHeight="1" x14ac:dyDescent="0.25">
      <c r="C316" s="74"/>
      <c r="D316" s="74"/>
      <c r="E316" s="74"/>
      <c r="F316" s="74"/>
      <c r="G316" s="74"/>
      <c r="H316" s="74"/>
      <c r="I316" s="80"/>
      <c r="J316" s="79"/>
      <c r="K316" s="79"/>
      <c r="L316" s="79"/>
      <c r="M316" s="76"/>
      <c r="N316" s="76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  <c r="Z316" s="76"/>
      <c r="AA316" s="76"/>
      <c r="AB316" s="76"/>
      <c r="AC316" s="79"/>
      <c r="AD316" s="79"/>
      <c r="AE316" s="79"/>
      <c r="AF316" s="79"/>
      <c r="AG316" s="76"/>
    </row>
    <row r="317" spans="3:33" ht="12" customHeight="1" x14ac:dyDescent="0.25">
      <c r="C317" s="79"/>
      <c r="D317" s="79"/>
      <c r="E317" s="79"/>
      <c r="F317" s="79"/>
      <c r="G317" s="79"/>
      <c r="H317" s="79"/>
      <c r="I317" s="80"/>
      <c r="J317" s="79"/>
      <c r="K317" s="79"/>
      <c r="L317" s="79"/>
      <c r="M317" s="76"/>
      <c r="N317" s="76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  <c r="Z317" s="76"/>
      <c r="AA317" s="76"/>
      <c r="AB317" s="76"/>
      <c r="AC317" s="79"/>
      <c r="AD317" s="79"/>
      <c r="AE317" s="79"/>
      <c r="AF317" s="79"/>
      <c r="AG317" s="76"/>
    </row>
    <row r="318" spans="3:33" ht="12" customHeight="1" x14ac:dyDescent="0.25">
      <c r="C318" s="74"/>
      <c r="D318" s="74"/>
      <c r="E318" s="74"/>
      <c r="F318" s="74"/>
      <c r="G318" s="74"/>
      <c r="H318" s="74"/>
      <c r="I318" s="80"/>
      <c r="J318" s="79"/>
      <c r="K318" s="79"/>
      <c r="L318" s="79"/>
      <c r="M318" s="76"/>
      <c r="N318" s="76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  <c r="Z318" s="76"/>
      <c r="AA318" s="76"/>
      <c r="AB318" s="76"/>
      <c r="AC318" s="79"/>
      <c r="AD318" s="79"/>
      <c r="AE318" s="79"/>
      <c r="AF318" s="79"/>
      <c r="AG318" s="76"/>
    </row>
    <row r="319" spans="3:33" ht="12" customHeight="1" x14ac:dyDescent="0.25">
      <c r="C319" s="79"/>
      <c r="D319" s="79"/>
      <c r="E319" s="79"/>
      <c r="F319" s="79"/>
      <c r="G319" s="79"/>
      <c r="H319" s="79"/>
      <c r="I319" s="80"/>
      <c r="J319" s="79"/>
      <c r="K319" s="79"/>
      <c r="L319" s="79"/>
      <c r="M319" s="76"/>
      <c r="N319" s="76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  <c r="Z319" s="76"/>
      <c r="AA319" s="76"/>
      <c r="AB319" s="76"/>
      <c r="AC319" s="79"/>
      <c r="AD319" s="79"/>
      <c r="AE319" s="79"/>
      <c r="AF319" s="79"/>
      <c r="AG319" s="76"/>
    </row>
    <row r="320" spans="3:33" ht="12" customHeight="1" x14ac:dyDescent="0.25">
      <c r="C320" s="79"/>
      <c r="D320" s="79"/>
      <c r="E320" s="79"/>
      <c r="F320" s="79"/>
      <c r="G320" s="79"/>
      <c r="H320" s="79"/>
      <c r="I320" s="80"/>
      <c r="J320" s="79"/>
      <c r="K320" s="79"/>
      <c r="L320" s="79"/>
      <c r="M320" s="76"/>
      <c r="N320" s="76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  <c r="Z320" s="76"/>
      <c r="AA320" s="76"/>
      <c r="AB320" s="76"/>
      <c r="AC320" s="79"/>
      <c r="AD320" s="79"/>
      <c r="AE320" s="79"/>
      <c r="AF320" s="79"/>
      <c r="AG320" s="76"/>
    </row>
    <row r="321" spans="3:33" ht="12" customHeight="1" x14ac:dyDescent="0.25">
      <c r="C321" s="74"/>
      <c r="D321" s="74"/>
      <c r="E321" s="74"/>
      <c r="F321" s="74"/>
      <c r="G321" s="74"/>
      <c r="H321" s="74"/>
      <c r="I321" s="80"/>
      <c r="J321" s="79"/>
      <c r="K321" s="79"/>
      <c r="L321" s="79"/>
      <c r="M321" s="76"/>
      <c r="N321" s="76"/>
      <c r="O321" s="76"/>
      <c r="P321" s="76"/>
      <c r="Q321" s="76"/>
      <c r="R321" s="76"/>
      <c r="S321" s="76"/>
      <c r="T321" s="76"/>
      <c r="U321" s="76"/>
      <c r="V321" s="76"/>
      <c r="W321" s="76"/>
      <c r="X321" s="76"/>
      <c r="Y321" s="76"/>
      <c r="Z321" s="76"/>
      <c r="AA321" s="76"/>
      <c r="AB321" s="76"/>
      <c r="AC321" s="79"/>
      <c r="AD321" s="79"/>
      <c r="AE321" s="79"/>
      <c r="AF321" s="79"/>
      <c r="AG321" s="76"/>
    </row>
    <row r="322" spans="3:33" ht="12" customHeight="1" x14ac:dyDescent="0.25">
      <c r="C322" s="74"/>
      <c r="D322" s="74"/>
      <c r="E322" s="74"/>
      <c r="F322" s="74"/>
      <c r="G322" s="74"/>
      <c r="H322" s="74"/>
      <c r="I322" s="80"/>
      <c r="J322" s="79"/>
      <c r="K322" s="79"/>
      <c r="L322" s="79"/>
      <c r="M322" s="76"/>
      <c r="N322" s="76"/>
      <c r="O322" s="76"/>
      <c r="P322" s="76"/>
      <c r="Q322" s="76"/>
      <c r="R322" s="76"/>
      <c r="S322" s="76"/>
      <c r="T322" s="76"/>
      <c r="U322" s="76"/>
      <c r="V322" s="76"/>
      <c r="W322" s="76"/>
      <c r="X322" s="76"/>
      <c r="Y322" s="76"/>
      <c r="Z322" s="76"/>
      <c r="AA322" s="76"/>
      <c r="AB322" s="76"/>
      <c r="AC322" s="79"/>
      <c r="AD322" s="79"/>
      <c r="AE322" s="79"/>
      <c r="AF322" s="79"/>
      <c r="AG322" s="76"/>
    </row>
    <row r="323" spans="3:33" ht="12" customHeight="1" x14ac:dyDescent="0.25">
      <c r="C323" s="74"/>
      <c r="D323" s="74"/>
      <c r="E323" s="74"/>
      <c r="F323" s="74"/>
      <c r="G323" s="74"/>
      <c r="H323" s="74"/>
      <c r="I323" s="80"/>
      <c r="J323" s="79"/>
      <c r="K323" s="79"/>
      <c r="L323" s="79"/>
      <c r="M323" s="76"/>
      <c r="N323" s="76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  <c r="Z323" s="76"/>
      <c r="AA323" s="76"/>
      <c r="AB323" s="76"/>
      <c r="AC323" s="79"/>
      <c r="AD323" s="79"/>
      <c r="AE323" s="79"/>
      <c r="AF323" s="79"/>
      <c r="AG323" s="76"/>
    </row>
    <row r="324" spans="3:33" ht="12" customHeight="1" x14ac:dyDescent="0.25">
      <c r="C324" s="79"/>
      <c r="D324" s="79"/>
      <c r="E324" s="79"/>
      <c r="F324" s="79"/>
      <c r="G324" s="79"/>
      <c r="H324" s="79"/>
      <c r="I324" s="80"/>
      <c r="J324" s="79"/>
      <c r="K324" s="79"/>
      <c r="L324" s="79"/>
      <c r="M324" s="79"/>
      <c r="N324" s="79"/>
      <c r="O324" s="79"/>
      <c r="P324" s="79"/>
      <c r="Q324" s="79"/>
      <c r="R324" s="79"/>
      <c r="S324" s="79"/>
      <c r="T324" s="79"/>
      <c r="U324" s="79"/>
      <c r="V324" s="79"/>
      <c r="W324" s="79"/>
      <c r="X324" s="79"/>
      <c r="Y324" s="79"/>
      <c r="Z324" s="79"/>
      <c r="AA324" s="79"/>
      <c r="AB324" s="79"/>
      <c r="AC324" s="79"/>
      <c r="AD324" s="79"/>
      <c r="AE324" s="79"/>
      <c r="AF324" s="79"/>
      <c r="AG324" s="79"/>
    </row>
    <row r="325" spans="3:33" ht="12" customHeight="1" x14ac:dyDescent="0.25">
      <c r="C325" s="79"/>
      <c r="D325" s="79"/>
      <c r="E325" s="79"/>
      <c r="F325" s="79"/>
      <c r="G325" s="79"/>
      <c r="H325" s="79"/>
      <c r="I325" s="80"/>
      <c r="J325" s="79"/>
      <c r="K325" s="79"/>
      <c r="L325" s="79"/>
      <c r="M325" s="79"/>
      <c r="N325" s="79"/>
      <c r="O325" s="79"/>
      <c r="P325" s="79"/>
      <c r="Q325" s="79"/>
      <c r="R325" s="79"/>
      <c r="S325" s="79"/>
      <c r="T325" s="79"/>
      <c r="U325" s="79"/>
      <c r="V325" s="79"/>
      <c r="W325" s="79"/>
      <c r="X325" s="79"/>
      <c r="Y325" s="79"/>
      <c r="Z325" s="79"/>
      <c r="AA325" s="79"/>
      <c r="AB325" s="79"/>
      <c r="AC325" s="79"/>
      <c r="AD325" s="79"/>
      <c r="AE325" s="79"/>
      <c r="AF325" s="79"/>
      <c r="AG325" s="79"/>
    </row>
  </sheetData>
  <mergeCells count="10">
    <mergeCell ref="U9:AA9"/>
    <mergeCell ref="A247:D247"/>
    <mergeCell ref="B248:E248"/>
    <mergeCell ref="A1:C1"/>
    <mergeCell ref="A2:X2"/>
    <mergeCell ref="A6:C6"/>
    <mergeCell ref="E7:I7"/>
    <mergeCell ref="K8:M8"/>
    <mergeCell ref="O8:S8"/>
    <mergeCell ref="U8:AA8"/>
  </mergeCells>
  <conditionalFormatting sqref="E45:AG45">
    <cfRule type="cellIs" dxfId="23" priority="22" stopIfTrue="1" operator="lessThan">
      <formula>-6000</formula>
    </cfRule>
    <cfRule type="cellIs" dxfId="22" priority="23" stopIfTrue="1" operator="lessThan">
      <formula>-3000</formula>
    </cfRule>
    <cfRule type="cellIs" dxfId="21" priority="24" stopIfTrue="1" operator="lessThan">
      <formula>-1000</formula>
    </cfRule>
  </conditionalFormatting>
  <conditionalFormatting sqref="E53:AG53">
    <cfRule type="cellIs" dxfId="20" priority="19" stopIfTrue="1" operator="lessThan">
      <formula>-6000</formula>
    </cfRule>
    <cfRule type="cellIs" dxfId="19" priority="20" stopIfTrue="1" operator="lessThan">
      <formula>-3000</formula>
    </cfRule>
    <cfRule type="cellIs" dxfId="18" priority="21" stopIfTrue="1" operator="lessThan">
      <formula>-1000</formula>
    </cfRule>
  </conditionalFormatting>
  <conditionalFormatting sqref="E78:AG78">
    <cfRule type="cellIs" dxfId="17" priority="16" stopIfTrue="1" operator="lessThan">
      <formula>-6000</formula>
    </cfRule>
    <cfRule type="cellIs" dxfId="16" priority="17" stopIfTrue="1" operator="lessThan">
      <formula>-3000</formula>
    </cfRule>
    <cfRule type="cellIs" dxfId="15" priority="18" stopIfTrue="1" operator="lessThan">
      <formula>-1000</formula>
    </cfRule>
  </conditionalFormatting>
  <conditionalFormatting sqref="E99:AG99">
    <cfRule type="cellIs" dxfId="14" priority="13" stopIfTrue="1" operator="lessThan">
      <formula>-6000</formula>
    </cfRule>
    <cfRule type="cellIs" dxfId="13" priority="14" stopIfTrue="1" operator="lessThan">
      <formula>-3000</formula>
    </cfRule>
    <cfRule type="cellIs" dxfId="12" priority="15" stopIfTrue="1" operator="lessThan">
      <formula>-1000</formula>
    </cfRule>
  </conditionalFormatting>
  <conditionalFormatting sqref="E161:AG161">
    <cfRule type="cellIs" dxfId="11" priority="10" stopIfTrue="1" operator="lessThan">
      <formula>-6000</formula>
    </cfRule>
    <cfRule type="cellIs" dxfId="10" priority="11" stopIfTrue="1" operator="lessThan">
      <formula>-3000</formula>
    </cfRule>
    <cfRule type="cellIs" dxfId="9" priority="12" stopIfTrue="1" operator="lessThan">
      <formula>-1000</formula>
    </cfRule>
  </conditionalFormatting>
  <conditionalFormatting sqref="E198:AG198">
    <cfRule type="cellIs" dxfId="8" priority="7" stopIfTrue="1" operator="lessThan">
      <formula>-6000</formula>
    </cfRule>
    <cfRule type="cellIs" dxfId="7" priority="8" stopIfTrue="1" operator="lessThan">
      <formula>-3000</formula>
    </cfRule>
    <cfRule type="cellIs" dxfId="6" priority="9" stopIfTrue="1" operator="lessThan">
      <formula>-1000</formula>
    </cfRule>
  </conditionalFormatting>
  <conditionalFormatting sqref="E230:AG230">
    <cfRule type="cellIs" dxfId="5" priority="4" stopIfTrue="1" operator="lessThan">
      <formula>-6000</formula>
    </cfRule>
    <cfRule type="cellIs" dxfId="4" priority="5" stopIfTrue="1" operator="lessThan">
      <formula>-3000</formula>
    </cfRule>
    <cfRule type="cellIs" dxfId="3" priority="6" stopIfTrue="1" operator="lessThan">
      <formula>-1000</formula>
    </cfRule>
  </conditionalFormatting>
  <conditionalFormatting sqref="E244:AG244">
    <cfRule type="cellIs" dxfId="2" priority="1" stopIfTrue="1" operator="lessThan">
      <formula>-6000</formula>
    </cfRule>
    <cfRule type="cellIs" dxfId="1" priority="2" stopIfTrue="1" operator="lessThan">
      <formula>-3000</formula>
    </cfRule>
    <cfRule type="cellIs" dxfId="0" priority="3" stopIfTrue="1" operator="lessThan">
      <formula>-1000</formula>
    </cfRule>
  </conditionalFormatting>
  <hyperlinks>
    <hyperlink ref="A1" r:id="rId1" display="http://www.bankofengland.co.uk/mfsd/iadb/index.asp?Travel=NIxSUx&amp;From=Template&amp;GUID=5858FC8E8290490EAE1134221AFFF38E&amp;G0Xtop.x=1&amp;G0Xtop.y=1" xr:uid="{00000000-0004-0000-0C00-000000000000}"/>
    <hyperlink ref="A247" r:id="rId2" display="http://www.bankofengland.co.uk/statistics/Pages/iadb/notesiadb/consolidated_foreign_claims.aspx" xr:uid="{00000000-0004-0000-0C00-000001000000}"/>
  </hyperlinks>
  <pageMargins left="0.39370078740157483" right="0.39370078740157483" top="0.39370078740157483" bottom="0.39370078740157483" header="0.31496062992125984" footer="0.19685039370078741"/>
  <pageSetup paperSize="9" scale="52" fitToHeight="3" orientation="landscape" r:id="rId3"/>
  <headerFooter>
    <oddFooter>&amp;C&amp;"Times New Roman,Regular"Page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S39"/>
  <sheetViews>
    <sheetView showGridLines="0" tabSelected="1" zoomScaleNormal="100" workbookViewId="0"/>
  </sheetViews>
  <sheetFormatPr defaultColWidth="8" defaultRowHeight="13.2" x14ac:dyDescent="0.25"/>
  <cols>
    <col min="1" max="1" width="8" style="4" customWidth="1"/>
    <col min="2" max="2" width="9.44140625" style="4" customWidth="1"/>
    <col min="3" max="3" width="9" style="4" customWidth="1"/>
    <col min="4" max="4" width="1.77734375" style="4" customWidth="1"/>
    <col min="5" max="5" width="8.44140625" style="4" customWidth="1"/>
    <col min="6" max="6" width="1.77734375" style="4" customWidth="1"/>
    <col min="7" max="7" width="8.44140625" style="4" customWidth="1"/>
    <col min="8" max="8" width="1.33203125" style="4" customWidth="1"/>
    <col min="9" max="9" width="8.44140625" style="4" customWidth="1"/>
    <col min="10" max="10" width="1.33203125" style="4" customWidth="1"/>
    <col min="11" max="11" width="8.44140625" style="4" customWidth="1"/>
    <col min="12" max="12" width="1.33203125" style="4" customWidth="1"/>
    <col min="13" max="13" width="8.44140625" style="4" customWidth="1"/>
    <col min="14" max="14" width="13.21875" style="4" customWidth="1"/>
    <col min="15" max="15" width="1.21875" style="4" customWidth="1"/>
    <col min="16" max="16" width="2.44140625" style="4" customWidth="1"/>
    <col min="17" max="17" width="14.6640625" style="4" bestFit="1" customWidth="1"/>
    <col min="18" max="16384" width="8" style="4"/>
  </cols>
  <sheetData>
    <row r="1" spans="1:17" x14ac:dyDescent="0.25">
      <c r="A1" s="259" t="s">
        <v>1873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14"/>
    </row>
    <row r="2" spans="1:17" x14ac:dyDescent="0.25">
      <c r="A2" s="270" t="s">
        <v>1861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</row>
    <row r="3" spans="1:17" x14ac:dyDescent="0.25">
      <c r="A3" s="270" t="s">
        <v>123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</row>
    <row r="4" spans="1:17" s="7" customFormat="1" ht="14.25" customHeight="1" x14ac:dyDescent="0.2">
      <c r="A4" s="267"/>
      <c r="B4" s="271"/>
      <c r="C4" s="306" t="s">
        <v>501</v>
      </c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272"/>
      <c r="O4" s="6"/>
    </row>
    <row r="5" spans="1:17" s="7" customFormat="1" ht="14.25" hidden="1" customHeight="1" x14ac:dyDescent="0.2">
      <c r="A5" s="267"/>
      <c r="B5" s="271"/>
      <c r="C5" s="273" t="s">
        <v>162</v>
      </c>
      <c r="D5" s="282"/>
      <c r="E5" s="282" t="s">
        <v>179</v>
      </c>
      <c r="F5" s="282"/>
      <c r="G5" s="282" t="s">
        <v>198</v>
      </c>
      <c r="H5" s="282"/>
      <c r="I5" s="282" t="s">
        <v>96</v>
      </c>
      <c r="J5" s="282"/>
      <c r="K5" s="282" t="s">
        <v>311</v>
      </c>
      <c r="L5" s="282"/>
      <c r="M5" s="282" t="s">
        <v>74</v>
      </c>
      <c r="N5" s="282" t="s">
        <v>101</v>
      </c>
      <c r="O5" s="6"/>
    </row>
    <row r="6" spans="1:17" ht="13.5" customHeight="1" x14ac:dyDescent="0.25">
      <c r="A6" s="5"/>
      <c r="B6" s="274" t="s">
        <v>117</v>
      </c>
      <c r="C6" s="307" t="s">
        <v>119</v>
      </c>
      <c r="D6" s="275"/>
      <c r="E6" s="307" t="s">
        <v>124</v>
      </c>
      <c r="F6" s="275"/>
      <c r="G6" s="303" t="s">
        <v>1859</v>
      </c>
      <c r="H6" s="303"/>
      <c r="I6" s="303"/>
      <c r="J6" s="303"/>
      <c r="K6" s="303"/>
      <c r="L6" s="303"/>
      <c r="M6" s="303"/>
      <c r="N6" s="308" t="s">
        <v>115</v>
      </c>
      <c r="O6" s="8"/>
    </row>
    <row r="7" spans="1:17" ht="34.200000000000003" customHeight="1" x14ac:dyDescent="0.25">
      <c r="A7" s="5"/>
      <c r="B7" s="274"/>
      <c r="C7" s="307"/>
      <c r="D7" s="276"/>
      <c r="E7" s="307"/>
      <c r="F7" s="276"/>
      <c r="G7" s="283" t="s">
        <v>120</v>
      </c>
      <c r="H7" s="277"/>
      <c r="I7" s="283" t="s">
        <v>325</v>
      </c>
      <c r="J7" s="277"/>
      <c r="K7" s="283" t="s">
        <v>326</v>
      </c>
      <c r="L7" s="277"/>
      <c r="M7" s="283" t="s">
        <v>327</v>
      </c>
      <c r="N7" s="308"/>
      <c r="O7" s="8"/>
    </row>
    <row r="8" spans="1:17" s="7" customFormat="1" ht="4.5" customHeight="1" x14ac:dyDescent="0.2">
      <c r="A8" s="278"/>
      <c r="B8" s="269"/>
      <c r="C8" s="279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9"/>
    </row>
    <row r="9" spans="1:17" ht="8.25" customHeight="1" x14ac:dyDescent="0.25">
      <c r="A9" s="280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81"/>
    </row>
    <row r="10" spans="1:17" s="7" customFormat="1" ht="15" customHeight="1" x14ac:dyDescent="0.2">
      <c r="A10" s="269" t="s">
        <v>121</v>
      </c>
      <c r="B10" s="266"/>
      <c r="C10" s="284">
        <v>3061.6729999999998</v>
      </c>
      <c r="D10" s="284"/>
      <c r="E10" s="284">
        <v>895.38199999999995</v>
      </c>
      <c r="F10" s="284"/>
      <c r="G10" s="284">
        <v>30.084</v>
      </c>
      <c r="H10" s="284"/>
      <c r="I10" s="284">
        <v>84.649000000000001</v>
      </c>
      <c r="J10" s="284"/>
      <c r="K10" s="284">
        <v>211.19200000000001</v>
      </c>
      <c r="L10" s="284"/>
      <c r="M10" s="284">
        <v>592.59900000000005</v>
      </c>
      <c r="N10" s="285">
        <v>4982.5480000000007</v>
      </c>
      <c r="O10" s="84"/>
      <c r="P10" s="12"/>
      <c r="Q10" s="13"/>
    </row>
    <row r="11" spans="1:17" s="7" customFormat="1" ht="15" customHeight="1" x14ac:dyDescent="0.2">
      <c r="A11" s="269" t="s">
        <v>113</v>
      </c>
      <c r="B11" s="266"/>
      <c r="C11" s="284">
        <v>8.7899999999999991</v>
      </c>
      <c r="D11" s="284"/>
      <c r="E11" s="284">
        <v>-54.496000000000002</v>
      </c>
      <c r="F11" s="284"/>
      <c r="G11" s="284">
        <v>-2.0139999999999998</v>
      </c>
      <c r="H11" s="284"/>
      <c r="I11" s="284">
        <v>-0.92100000000000004</v>
      </c>
      <c r="J11" s="284"/>
      <c r="K11" s="284">
        <v>-6.875</v>
      </c>
      <c r="L11" s="284"/>
      <c r="M11" s="284">
        <v>32.137999999999998</v>
      </c>
      <c r="N11" s="285">
        <v>-21.43</v>
      </c>
      <c r="O11" s="84"/>
      <c r="P11" s="12"/>
      <c r="Q11" s="13"/>
    </row>
    <row r="12" spans="1:17" s="7" customFormat="1" ht="15" customHeight="1" x14ac:dyDescent="0.2">
      <c r="A12" s="269" t="s">
        <v>122</v>
      </c>
      <c r="B12" s="266"/>
      <c r="C12" s="284">
        <v>3070.4630000000002</v>
      </c>
      <c r="D12" s="286"/>
      <c r="E12" s="284">
        <v>840.88699999999994</v>
      </c>
      <c r="F12" s="287"/>
      <c r="G12" s="284">
        <v>28.07</v>
      </c>
      <c r="H12" s="284"/>
      <c r="I12" s="284">
        <v>83.727999999999994</v>
      </c>
      <c r="J12" s="284"/>
      <c r="K12" s="284">
        <v>204.31700000000001</v>
      </c>
      <c r="L12" s="284"/>
      <c r="M12" s="284">
        <v>624.73699999999997</v>
      </c>
      <c r="N12" s="285">
        <v>4961.1180000000004</v>
      </c>
      <c r="O12" s="84"/>
      <c r="P12" s="12"/>
      <c r="Q12" s="13"/>
    </row>
    <row r="13" spans="1:17" x14ac:dyDescent="0.25">
      <c r="A13" s="5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7" ht="21.6" customHeight="1" x14ac:dyDescent="0.25">
      <c r="A14" s="304" t="s">
        <v>1862</v>
      </c>
      <c r="B14" s="304"/>
      <c r="C14" s="304"/>
      <c r="D14" s="304"/>
      <c r="E14" s="304"/>
      <c r="F14" s="304"/>
      <c r="G14" s="304"/>
      <c r="H14" s="304"/>
      <c r="I14" s="304"/>
      <c r="J14" s="304"/>
      <c r="K14" s="304"/>
      <c r="L14" s="304"/>
      <c r="M14" s="304"/>
      <c r="N14" s="304"/>
    </row>
    <row r="15" spans="1:17" ht="21.6" customHeight="1" x14ac:dyDescent="0.25">
      <c r="A15" s="304"/>
      <c r="B15" s="304"/>
      <c r="C15" s="304"/>
      <c r="D15" s="304"/>
      <c r="E15" s="304"/>
      <c r="F15" s="304"/>
      <c r="G15" s="304"/>
      <c r="H15" s="304"/>
      <c r="I15" s="304"/>
      <c r="J15" s="304"/>
      <c r="K15" s="304"/>
      <c r="L15" s="304"/>
      <c r="M15" s="304"/>
      <c r="N15" s="304"/>
    </row>
    <row r="16" spans="1:17" ht="28.2" customHeight="1" x14ac:dyDescent="0.25">
      <c r="A16" s="309" t="s">
        <v>1870</v>
      </c>
      <c r="B16" s="310"/>
      <c r="C16" s="310"/>
      <c r="D16" s="310"/>
      <c r="E16" s="310"/>
      <c r="F16" s="310"/>
      <c r="G16" s="310"/>
      <c r="H16" s="310"/>
      <c r="I16" s="310"/>
      <c r="J16" s="310"/>
      <c r="K16" s="310"/>
      <c r="L16" s="310"/>
      <c r="M16" s="310"/>
      <c r="N16" s="310"/>
    </row>
    <row r="17" spans="1:19" ht="28.05" customHeight="1" x14ac:dyDescent="0.25">
      <c r="A17" s="311"/>
      <c r="B17" s="311"/>
      <c r="C17" s="311"/>
      <c r="D17" s="311"/>
      <c r="E17" s="311"/>
      <c r="F17" s="311"/>
      <c r="G17" s="311"/>
      <c r="H17" s="311"/>
      <c r="I17" s="311"/>
      <c r="J17" s="311"/>
      <c r="K17" s="311"/>
      <c r="L17" s="311"/>
      <c r="M17" s="311"/>
      <c r="N17" s="311"/>
    </row>
    <row r="18" spans="1:19" ht="14.55" customHeight="1" x14ac:dyDescent="0.25">
      <c r="A18" s="313" t="s">
        <v>1869</v>
      </c>
      <c r="B18" s="314"/>
      <c r="C18" s="314"/>
      <c r="D18" s="314"/>
      <c r="E18" s="314"/>
      <c r="F18" s="314"/>
      <c r="G18" s="314"/>
      <c r="H18" s="314"/>
      <c r="I18" s="314"/>
      <c r="J18" s="314"/>
      <c r="K18" s="314"/>
      <c r="L18" s="314"/>
      <c r="M18" s="314"/>
      <c r="N18" s="314"/>
    </row>
    <row r="19" spans="1:19" ht="25.95" customHeight="1" x14ac:dyDescent="0.25">
      <c r="A19" s="314"/>
      <c r="B19" s="314"/>
      <c r="C19" s="314"/>
      <c r="D19" s="314"/>
      <c r="E19" s="314"/>
      <c r="F19" s="314"/>
      <c r="G19" s="314"/>
      <c r="H19" s="314"/>
      <c r="I19" s="314"/>
      <c r="J19" s="314"/>
      <c r="K19" s="314"/>
      <c r="L19" s="314"/>
      <c r="M19" s="314"/>
      <c r="N19" s="314"/>
    </row>
    <row r="20" spans="1:19" ht="14.55" customHeight="1" x14ac:dyDescent="0.25">
      <c r="A20" s="297"/>
      <c r="B20" s="297"/>
      <c r="C20" s="297"/>
      <c r="D20" s="297"/>
      <c r="E20" s="297"/>
      <c r="F20" s="297"/>
      <c r="G20" s="297"/>
      <c r="H20" s="297"/>
      <c r="I20" s="297"/>
      <c r="J20" s="297"/>
      <c r="K20" s="297"/>
      <c r="L20" s="297"/>
      <c r="M20" s="297"/>
      <c r="N20" s="297"/>
      <c r="S20"/>
    </row>
    <row r="21" spans="1:19" ht="51.75" customHeight="1" x14ac:dyDescent="0.25">
      <c r="A21" s="312"/>
      <c r="B21" s="310"/>
      <c r="C21" s="310"/>
      <c r="D21" s="310"/>
      <c r="E21" s="310"/>
      <c r="F21" s="310"/>
      <c r="G21" s="310"/>
      <c r="H21" s="310"/>
      <c r="I21" s="310"/>
      <c r="J21" s="310"/>
      <c r="K21" s="310"/>
      <c r="L21" s="310"/>
      <c r="M21" s="310"/>
      <c r="N21" s="310"/>
    </row>
    <row r="23" spans="1:19" ht="15" customHeight="1" x14ac:dyDescent="0.25">
      <c r="A23" s="262"/>
      <c r="B23" s="262"/>
      <c r="C23" s="262"/>
      <c r="D23" s="262"/>
      <c r="E23" s="262"/>
      <c r="F23" s="262"/>
      <c r="G23" s="262"/>
      <c r="H23" s="262"/>
      <c r="I23" s="262"/>
      <c r="J23" s="262"/>
      <c r="K23" s="262"/>
      <c r="L23" s="262"/>
      <c r="M23" s="262"/>
      <c r="N23" s="262"/>
      <c r="O23" s="262"/>
    </row>
    <row r="24" spans="1:19" ht="13.5" customHeight="1" x14ac:dyDescent="0.25">
      <c r="A24" s="262"/>
      <c r="B24" s="262"/>
      <c r="C24" s="262"/>
      <c r="D24" s="262"/>
      <c r="E24" s="262"/>
      <c r="F24" s="262"/>
      <c r="G24" s="262"/>
      <c r="H24" s="262"/>
      <c r="I24" s="262"/>
      <c r="J24" s="262"/>
      <c r="K24" s="262"/>
      <c r="L24" s="262"/>
      <c r="M24" s="262"/>
      <c r="N24" s="262"/>
      <c r="O24" s="262"/>
    </row>
    <row r="25" spans="1:19" ht="12.75" customHeight="1" x14ac:dyDescent="0.25">
      <c r="A25" s="262"/>
      <c r="B25" s="262"/>
      <c r="C25" s="262"/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262"/>
    </row>
    <row r="28" spans="1:19" x14ac:dyDescent="0.25">
      <c r="G28" s="265"/>
    </row>
    <row r="29" spans="1:19" ht="15" customHeight="1" x14ac:dyDescent="0.25">
      <c r="G29" s="264"/>
    </row>
    <row r="30" spans="1:19" ht="13.5" customHeight="1" x14ac:dyDescent="0.25">
      <c r="B30" s="261"/>
      <c r="G30" s="260"/>
    </row>
    <row r="31" spans="1:19" ht="13.8" x14ac:dyDescent="0.25">
      <c r="B31" s="260"/>
      <c r="C31" s="11"/>
      <c r="G31" s="263"/>
    </row>
    <row r="32" spans="1:19" x14ac:dyDescent="0.25">
      <c r="G32" s="260"/>
    </row>
    <row r="33" spans="2:15" ht="13.8" x14ac:dyDescent="0.25">
      <c r="B33" s="260"/>
      <c r="G33" s="263"/>
    </row>
    <row r="38" spans="2:15" x14ac:dyDescent="0.25"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</row>
    <row r="39" spans="2:15" x14ac:dyDescent="0.25">
      <c r="B39" s="305"/>
      <c r="C39" s="305"/>
      <c r="D39" s="305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</row>
  </sheetData>
  <mergeCells count="10">
    <mergeCell ref="G6:M6"/>
    <mergeCell ref="A14:N15"/>
    <mergeCell ref="B38:O39"/>
    <mergeCell ref="C4:M4"/>
    <mergeCell ref="C6:C7"/>
    <mergeCell ref="E6:E7"/>
    <mergeCell ref="N6:N7"/>
    <mergeCell ref="A16:N17"/>
    <mergeCell ref="A21:N21"/>
    <mergeCell ref="A18:N19"/>
  </mergeCells>
  <phoneticPr fontId="14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35"/>
  <sheetViews>
    <sheetView topLeftCell="B1" zoomScaleNormal="100" workbookViewId="0">
      <selection activeCell="B1" sqref="B1"/>
    </sheetView>
  </sheetViews>
  <sheetFormatPr defaultColWidth="9" defaultRowHeight="13.2" x14ac:dyDescent="0.25"/>
  <cols>
    <col min="1" max="1" width="0" style="239" hidden="1" customWidth="1"/>
    <col min="2" max="2" width="12.77734375" style="213" customWidth="1"/>
    <col min="3" max="3" width="11.33203125" style="210" customWidth="1"/>
    <col min="4" max="4" width="9.21875" style="213" customWidth="1"/>
    <col min="5" max="5" width="2" style="213" customWidth="1"/>
    <col min="6" max="6" width="9" style="213"/>
    <col min="7" max="7" width="2" style="213" customWidth="1"/>
    <col min="8" max="8" width="9" style="213"/>
    <col min="9" max="9" width="2.21875" style="213" customWidth="1"/>
    <col min="10" max="10" width="5.77734375" style="213" customWidth="1"/>
    <col min="11" max="11" width="1.77734375" style="213" customWidth="1"/>
    <col min="12" max="12" width="9" style="213"/>
    <col min="13" max="13" width="7.33203125" style="213" customWidth="1"/>
    <col min="14" max="14" width="1.6640625" style="213" customWidth="1"/>
    <col min="15" max="15" width="6.44140625" style="213" customWidth="1"/>
    <col min="16" max="16" width="2.21875" style="213" customWidth="1"/>
    <col min="17" max="17" width="6.109375" style="213" customWidth="1"/>
    <col min="18" max="18" width="1.33203125" style="213" customWidth="1"/>
    <col min="19" max="16384" width="9" style="213"/>
  </cols>
  <sheetData>
    <row r="1" spans="1:18" ht="17.399999999999999" x14ac:dyDescent="0.3">
      <c r="B1" s="250" t="s">
        <v>363</v>
      </c>
    </row>
    <row r="2" spans="1:18" ht="12" x14ac:dyDescent="0.2"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</row>
    <row r="3" spans="1:18" x14ac:dyDescent="0.2">
      <c r="B3" s="247" t="s">
        <v>1863</v>
      </c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</row>
    <row r="4" spans="1:18" x14ac:dyDescent="0.2">
      <c r="B4" s="247" t="s">
        <v>1871</v>
      </c>
      <c r="C4" s="211"/>
      <c r="D4" s="214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</row>
    <row r="5" spans="1:18" ht="12.75" customHeight="1" x14ac:dyDescent="0.2">
      <c r="B5" s="211"/>
      <c r="C5" s="211"/>
      <c r="D5" s="221"/>
      <c r="E5" s="206"/>
      <c r="F5" s="318" t="s">
        <v>1836</v>
      </c>
      <c r="G5" s="318"/>
      <c r="H5" s="318"/>
      <c r="I5" s="206"/>
      <c r="J5" s="318" t="s">
        <v>355</v>
      </c>
      <c r="K5" s="318"/>
      <c r="L5" s="318"/>
      <c r="M5" s="318"/>
      <c r="N5" s="318"/>
      <c r="O5" s="318"/>
      <c r="P5" s="318"/>
      <c r="Q5" s="318"/>
      <c r="R5" s="318"/>
    </row>
    <row r="6" spans="1:18" ht="12" x14ac:dyDescent="0.2">
      <c r="B6" s="223"/>
      <c r="C6" s="223"/>
      <c r="D6" s="218" t="s">
        <v>115</v>
      </c>
      <c r="E6" s="215"/>
      <c r="F6" s="215" t="s">
        <v>507</v>
      </c>
      <c r="G6" s="215"/>
      <c r="H6" s="215" t="s">
        <v>1567</v>
      </c>
      <c r="I6" s="217"/>
      <c r="J6" s="218" t="s">
        <v>1579</v>
      </c>
      <c r="K6" s="215"/>
      <c r="L6" s="215" t="s">
        <v>484</v>
      </c>
      <c r="M6" s="219" t="s">
        <v>1847</v>
      </c>
      <c r="N6" s="220"/>
      <c r="O6" s="219" t="s">
        <v>1581</v>
      </c>
      <c r="P6" s="220"/>
      <c r="Q6" s="219" t="s">
        <v>1582</v>
      </c>
      <c r="R6" s="220"/>
    </row>
    <row r="7" spans="1:18" ht="12" x14ac:dyDescent="0.2">
      <c r="A7" s="239">
        <v>1</v>
      </c>
      <c r="B7" s="315" t="s">
        <v>242</v>
      </c>
      <c r="C7" s="240" t="s">
        <v>63</v>
      </c>
      <c r="D7" s="257">
        <v>41.744</v>
      </c>
      <c r="E7" s="257"/>
      <c r="F7" s="257">
        <v>40.948999999999998</v>
      </c>
      <c r="G7" s="257"/>
      <c r="H7" s="257">
        <v>0.79500000000000004</v>
      </c>
      <c r="I7" s="257"/>
      <c r="J7" s="257">
        <v>-0.77900000000000003</v>
      </c>
      <c r="K7" s="257"/>
      <c r="L7" s="257">
        <v>10.387</v>
      </c>
      <c r="M7" s="257">
        <v>24.036000000000001</v>
      </c>
      <c r="N7" s="257"/>
      <c r="O7" s="257">
        <v>6.6280000000000001</v>
      </c>
      <c r="P7" s="257"/>
      <c r="Q7" s="257">
        <v>1.472</v>
      </c>
      <c r="R7" s="233"/>
    </row>
    <row r="8" spans="1:18" ht="12" x14ac:dyDescent="0.2">
      <c r="A8" s="239">
        <v>2</v>
      </c>
      <c r="B8" s="316"/>
      <c r="C8" s="240" t="s">
        <v>244</v>
      </c>
      <c r="D8" s="257">
        <v>24.489000000000001</v>
      </c>
      <c r="E8" s="257"/>
      <c r="F8" s="257">
        <v>12.304</v>
      </c>
      <c r="G8" s="257"/>
      <c r="H8" s="257">
        <v>12.185</v>
      </c>
      <c r="I8" s="257"/>
      <c r="J8" s="257">
        <v>7.6120000000000001</v>
      </c>
      <c r="K8" s="257"/>
      <c r="L8" s="257">
        <v>13.456</v>
      </c>
      <c r="M8" s="257">
        <v>1.855</v>
      </c>
      <c r="N8" s="257"/>
      <c r="O8" s="257">
        <v>1.3080000000000001</v>
      </c>
      <c r="P8" s="257"/>
      <c r="Q8" s="257">
        <v>0.25700000000000001</v>
      </c>
      <c r="R8" s="233"/>
    </row>
    <row r="9" spans="1:18" ht="12" x14ac:dyDescent="0.2">
      <c r="A9" s="239">
        <v>3</v>
      </c>
      <c r="B9" s="316"/>
      <c r="C9" s="240" t="s">
        <v>252</v>
      </c>
      <c r="D9" s="257">
        <v>15.308</v>
      </c>
      <c r="E9" s="257"/>
      <c r="F9" s="257">
        <v>17.77</v>
      </c>
      <c r="G9" s="257"/>
      <c r="H9" s="257">
        <v>-2.4620000000000002</v>
      </c>
      <c r="I9" s="257"/>
      <c r="J9" s="257">
        <v>18.116</v>
      </c>
      <c r="K9" s="257"/>
      <c r="L9" s="257">
        <v>-5.1660000000000004</v>
      </c>
      <c r="M9" s="257">
        <v>1.45</v>
      </c>
      <c r="N9" s="257"/>
      <c r="O9" s="257">
        <v>-3.5999999999999997E-2</v>
      </c>
      <c r="P9" s="257"/>
      <c r="Q9" s="257">
        <v>0.94399999999999995</v>
      </c>
      <c r="R9" s="233"/>
    </row>
    <row r="10" spans="1:18" ht="12" x14ac:dyDescent="0.2">
      <c r="A10" s="239">
        <v>4</v>
      </c>
      <c r="B10" s="316"/>
      <c r="C10" s="240" t="s">
        <v>210</v>
      </c>
      <c r="D10" s="257">
        <v>7.282</v>
      </c>
      <c r="E10" s="257"/>
      <c r="F10" s="257">
        <v>2.968</v>
      </c>
      <c r="G10" s="257"/>
      <c r="H10" s="257">
        <v>4.3150000000000004</v>
      </c>
      <c r="I10" s="257"/>
      <c r="J10" s="257">
        <v>-0.61599999999999999</v>
      </c>
      <c r="K10" s="257"/>
      <c r="L10" s="257">
        <v>2.1520000000000001</v>
      </c>
      <c r="M10" s="257">
        <v>2.6110000000000002</v>
      </c>
      <c r="N10" s="257"/>
      <c r="O10" s="257">
        <v>1.403</v>
      </c>
      <c r="P10" s="257"/>
      <c r="Q10" s="257">
        <v>1.7310000000000001</v>
      </c>
      <c r="R10" s="233"/>
    </row>
    <row r="11" spans="1:18" ht="12" x14ac:dyDescent="0.2">
      <c r="A11" s="239">
        <v>5</v>
      </c>
      <c r="B11" s="317"/>
      <c r="C11" s="241" t="s">
        <v>258</v>
      </c>
      <c r="D11" s="258">
        <v>6.7919999999999998</v>
      </c>
      <c r="E11" s="258"/>
      <c r="F11" s="258">
        <v>0.61199999999999999</v>
      </c>
      <c r="G11" s="258"/>
      <c r="H11" s="258">
        <v>6.1790000000000003</v>
      </c>
      <c r="I11" s="258"/>
      <c r="J11" s="258">
        <v>0.45300000000000001</v>
      </c>
      <c r="K11" s="258"/>
      <c r="L11" s="258">
        <v>3.3359999999999999</v>
      </c>
      <c r="M11" s="258">
        <v>1.583</v>
      </c>
      <c r="N11" s="258"/>
      <c r="O11" s="258">
        <v>-0.89200000000000002</v>
      </c>
      <c r="P11" s="258"/>
      <c r="Q11" s="258">
        <v>2.3109999999999999</v>
      </c>
      <c r="R11" s="233"/>
    </row>
    <row r="12" spans="1:18" ht="12" x14ac:dyDescent="0.2">
      <c r="A12" s="239">
        <v>1</v>
      </c>
      <c r="B12" s="319" t="s">
        <v>255</v>
      </c>
      <c r="C12" s="240" t="s">
        <v>43</v>
      </c>
      <c r="D12" s="257">
        <v>-0.106</v>
      </c>
      <c r="E12" s="257"/>
      <c r="F12" s="257">
        <v>-0.106</v>
      </c>
      <c r="G12" s="257"/>
      <c r="H12" s="257">
        <v>0</v>
      </c>
      <c r="I12" s="257"/>
      <c r="J12" s="257">
        <v>-7.4999999999999997E-2</v>
      </c>
      <c r="K12" s="257"/>
      <c r="L12" s="257">
        <v>-2.7E-2</v>
      </c>
      <c r="M12" s="257">
        <v>4.0000000000000001E-3</v>
      </c>
      <c r="N12" s="257"/>
      <c r="O12" s="257">
        <v>-0.01</v>
      </c>
      <c r="P12" s="257"/>
      <c r="Q12" s="257">
        <v>0</v>
      </c>
      <c r="R12" s="301"/>
    </row>
    <row r="13" spans="1:18" ht="12" x14ac:dyDescent="0.2">
      <c r="A13" s="239">
        <v>2</v>
      </c>
      <c r="B13" s="316"/>
      <c r="C13" s="240" t="s">
        <v>264</v>
      </c>
      <c r="D13" s="257">
        <v>-0.24</v>
      </c>
      <c r="E13" s="257"/>
      <c r="F13" s="257">
        <v>-0.24</v>
      </c>
      <c r="G13" s="257"/>
      <c r="H13" s="257">
        <v>0</v>
      </c>
      <c r="I13" s="257"/>
      <c r="J13" s="257">
        <v>-2.5000000000000001E-2</v>
      </c>
      <c r="K13" s="257"/>
      <c r="L13" s="257">
        <v>0</v>
      </c>
      <c r="M13" s="257">
        <v>-0.22700000000000001</v>
      </c>
      <c r="N13" s="257"/>
      <c r="O13" s="257">
        <v>1.2E-2</v>
      </c>
      <c r="P13" s="257"/>
      <c r="Q13" s="257">
        <v>0</v>
      </c>
      <c r="R13" s="233"/>
    </row>
    <row r="14" spans="1:18" ht="12" x14ac:dyDescent="0.2">
      <c r="A14" s="239">
        <v>3</v>
      </c>
      <c r="B14" s="316"/>
      <c r="C14" s="240" t="s">
        <v>50</v>
      </c>
      <c r="D14" s="257">
        <v>-0.52500000000000002</v>
      </c>
      <c r="E14" s="257"/>
      <c r="F14" s="257">
        <v>-0.53</v>
      </c>
      <c r="G14" s="257"/>
      <c r="H14" s="257">
        <v>4.0000000000000001E-3</v>
      </c>
      <c r="I14" s="257"/>
      <c r="J14" s="257">
        <v>-0.45600000000000002</v>
      </c>
      <c r="K14" s="257"/>
      <c r="L14" s="257">
        <v>0.221</v>
      </c>
      <c r="M14" s="257">
        <v>-6.6000000000000003E-2</v>
      </c>
      <c r="N14" s="257"/>
      <c r="O14" s="257">
        <v>-0.22800000000000001</v>
      </c>
      <c r="P14" s="257"/>
      <c r="Q14" s="257">
        <v>4.0000000000000001E-3</v>
      </c>
      <c r="R14" s="233"/>
    </row>
    <row r="15" spans="1:18" ht="12" x14ac:dyDescent="0.2">
      <c r="A15" s="239">
        <v>4</v>
      </c>
      <c r="B15" s="316"/>
      <c r="C15" s="240" t="s">
        <v>209</v>
      </c>
      <c r="D15" s="257">
        <v>-0.52900000000000003</v>
      </c>
      <c r="E15" s="257"/>
      <c r="F15" s="257">
        <v>-0.53</v>
      </c>
      <c r="G15" s="257"/>
      <c r="H15" s="257">
        <v>0</v>
      </c>
      <c r="I15" s="257"/>
      <c r="J15" s="257">
        <v>-0.44700000000000001</v>
      </c>
      <c r="K15" s="257"/>
      <c r="L15" s="257">
        <v>-7.0000000000000001E-3</v>
      </c>
      <c r="M15" s="257">
        <v>-0.05</v>
      </c>
      <c r="N15" s="257"/>
      <c r="O15" s="257">
        <v>-3.3000000000000002E-2</v>
      </c>
      <c r="P15" s="257"/>
      <c r="Q15" s="257">
        <v>7.0000000000000001E-3</v>
      </c>
      <c r="R15" s="233"/>
    </row>
    <row r="16" spans="1:18" ht="12" x14ac:dyDescent="0.2">
      <c r="A16" s="239">
        <v>5</v>
      </c>
      <c r="B16" s="316"/>
      <c r="C16" s="240" t="s">
        <v>261</v>
      </c>
      <c r="D16" s="257">
        <v>-17.786999999999999</v>
      </c>
      <c r="E16" s="257"/>
      <c r="F16" s="257">
        <v>2.8410000000000002</v>
      </c>
      <c r="G16" s="257"/>
      <c r="H16" s="257">
        <v>-20.626999999999999</v>
      </c>
      <c r="I16" s="257"/>
      <c r="J16" s="257">
        <v>0.92</v>
      </c>
      <c r="K16" s="257"/>
      <c r="L16" s="257">
        <v>-0.83299999999999996</v>
      </c>
      <c r="M16" s="257">
        <v>-19.103000000000002</v>
      </c>
      <c r="N16" s="257"/>
      <c r="O16" s="257">
        <v>1.2669999999999999</v>
      </c>
      <c r="P16" s="257"/>
      <c r="Q16" s="257">
        <v>-3.5999999999999997E-2</v>
      </c>
      <c r="R16" s="233"/>
    </row>
    <row r="17" spans="1:18" ht="12" x14ac:dyDescent="0.2">
      <c r="B17" s="321"/>
      <c r="C17" s="322"/>
      <c r="D17" s="322"/>
      <c r="E17" s="322"/>
      <c r="F17" s="322"/>
      <c r="G17" s="322"/>
      <c r="H17" s="322"/>
      <c r="I17" s="322"/>
      <c r="J17" s="322"/>
      <c r="K17" s="322"/>
      <c r="L17" s="322"/>
      <c r="M17" s="322"/>
      <c r="N17" s="322"/>
      <c r="O17" s="322"/>
      <c r="P17" s="322"/>
      <c r="Q17" s="322"/>
      <c r="R17" s="211"/>
    </row>
    <row r="18" spans="1:18" ht="12" x14ac:dyDescent="0.2">
      <c r="B18" s="321"/>
      <c r="C18" s="322"/>
      <c r="D18" s="322"/>
      <c r="E18" s="322"/>
      <c r="F18" s="322"/>
      <c r="G18" s="322"/>
      <c r="H18" s="322"/>
      <c r="I18" s="322"/>
      <c r="J18" s="322"/>
      <c r="K18" s="322"/>
      <c r="L18" s="322"/>
      <c r="M18" s="322"/>
      <c r="N18" s="322"/>
      <c r="O18" s="322"/>
      <c r="P18" s="322"/>
      <c r="Q18" s="322"/>
      <c r="R18" s="211"/>
    </row>
    <row r="19" spans="1:18" ht="12" customHeight="1" x14ac:dyDescent="0.2">
      <c r="B19" s="247" t="s">
        <v>1864</v>
      </c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</row>
    <row r="20" spans="1:18" ht="12" customHeight="1" x14ac:dyDescent="0.2">
      <c r="B20" s="247" t="s">
        <v>1872</v>
      </c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</row>
    <row r="21" spans="1:18" ht="12" x14ac:dyDescent="0.2">
      <c r="C21" s="211"/>
      <c r="D21" s="221"/>
      <c r="E21" s="206"/>
      <c r="F21" s="318" t="s">
        <v>1836</v>
      </c>
      <c r="G21" s="318"/>
      <c r="H21" s="318"/>
      <c r="I21" s="206"/>
      <c r="J21" s="318" t="s">
        <v>355</v>
      </c>
      <c r="K21" s="318"/>
      <c r="L21" s="318"/>
      <c r="M21" s="318"/>
      <c r="N21" s="318"/>
      <c r="O21" s="318"/>
      <c r="P21" s="318"/>
      <c r="Q21" s="318"/>
      <c r="R21" s="318"/>
    </row>
    <row r="22" spans="1:18" ht="12" x14ac:dyDescent="0.2">
      <c r="B22" s="223"/>
      <c r="C22" s="223"/>
      <c r="D22" s="218" t="s">
        <v>115</v>
      </c>
      <c r="E22" s="215"/>
      <c r="F22" s="215" t="s">
        <v>507</v>
      </c>
      <c r="G22" s="215"/>
      <c r="H22" s="215" t="s">
        <v>1567</v>
      </c>
      <c r="I22" s="217"/>
      <c r="J22" s="218" t="s">
        <v>1579</v>
      </c>
      <c r="K22" s="215"/>
      <c r="L22" s="215" t="s">
        <v>484</v>
      </c>
      <c r="M22" s="219" t="s">
        <v>1847</v>
      </c>
      <c r="N22" s="220"/>
      <c r="O22" s="219" t="s">
        <v>1581</v>
      </c>
      <c r="P22" s="220"/>
      <c r="Q22" s="219" t="s">
        <v>1582</v>
      </c>
      <c r="R22" s="220"/>
    </row>
    <row r="23" spans="1:18" ht="12" x14ac:dyDescent="0.2">
      <c r="A23" s="239">
        <v>1</v>
      </c>
      <c r="B23" s="315" t="s">
        <v>242</v>
      </c>
      <c r="C23" s="240" t="s">
        <v>63</v>
      </c>
      <c r="D23" s="292">
        <v>1652.8710000000001</v>
      </c>
      <c r="E23" s="257"/>
      <c r="F23" s="257">
        <v>994.08799999999997</v>
      </c>
      <c r="G23" s="257"/>
      <c r="H23" s="257">
        <v>658.78200000000004</v>
      </c>
      <c r="I23" s="257"/>
      <c r="J23" s="257">
        <v>53.411999999999999</v>
      </c>
      <c r="K23" s="257"/>
      <c r="L23" s="257">
        <v>486.178</v>
      </c>
      <c r="M23" s="257">
        <v>899.31700000000001</v>
      </c>
      <c r="N23" s="257"/>
      <c r="O23" s="257">
        <v>161.57300000000001</v>
      </c>
      <c r="P23" s="257"/>
      <c r="Q23" s="257">
        <v>52.390999999999998</v>
      </c>
      <c r="R23" s="211"/>
    </row>
    <row r="24" spans="1:18" ht="12" x14ac:dyDescent="0.2">
      <c r="A24" s="239">
        <v>2</v>
      </c>
      <c r="B24" s="316"/>
      <c r="C24" s="240" t="s">
        <v>244</v>
      </c>
      <c r="D24" s="295">
        <v>227.72</v>
      </c>
      <c r="E24" s="257"/>
      <c r="F24" s="257">
        <v>114.08499999999999</v>
      </c>
      <c r="G24" s="257"/>
      <c r="H24" s="257">
        <v>113.63500000000001</v>
      </c>
      <c r="I24" s="257"/>
      <c r="J24" s="257">
        <v>70.694000000000003</v>
      </c>
      <c r="K24" s="257"/>
      <c r="L24" s="257">
        <v>125.753</v>
      </c>
      <c r="M24" s="257">
        <v>9.9190000000000005</v>
      </c>
      <c r="N24" s="257"/>
      <c r="O24" s="257">
        <v>19.411999999999999</v>
      </c>
      <c r="P24" s="257"/>
      <c r="Q24" s="257">
        <v>1.9419999999999999</v>
      </c>
      <c r="R24" s="211"/>
    </row>
    <row r="25" spans="1:18" ht="12" x14ac:dyDescent="0.2">
      <c r="A25" s="239">
        <v>3</v>
      </c>
      <c r="B25" s="316"/>
      <c r="C25" s="240" t="s">
        <v>252</v>
      </c>
      <c r="D25" s="257">
        <v>427.73700000000002</v>
      </c>
      <c r="E25" s="257"/>
      <c r="F25" s="257">
        <v>253.41200000000001</v>
      </c>
      <c r="G25" s="257"/>
      <c r="H25" s="257">
        <v>174.32499999999999</v>
      </c>
      <c r="I25" s="257"/>
      <c r="J25" s="257">
        <v>198.13499999999999</v>
      </c>
      <c r="K25" s="257"/>
      <c r="L25" s="257">
        <v>168.434</v>
      </c>
      <c r="M25" s="257">
        <v>20.812999999999999</v>
      </c>
      <c r="N25" s="257"/>
      <c r="O25" s="257">
        <v>30.42</v>
      </c>
      <c r="P25" s="257"/>
      <c r="Q25" s="257">
        <v>9.9350000000000005</v>
      </c>
      <c r="R25" s="211"/>
    </row>
    <row r="26" spans="1:18" ht="12" x14ac:dyDescent="0.2">
      <c r="A26" s="239">
        <v>4</v>
      </c>
      <c r="B26" s="316"/>
      <c r="C26" s="240" t="s">
        <v>210</v>
      </c>
      <c r="D26" s="257">
        <v>98.091999999999999</v>
      </c>
      <c r="E26" s="257"/>
      <c r="F26" s="257">
        <v>36.174999999999997</v>
      </c>
      <c r="G26" s="257"/>
      <c r="H26" s="257">
        <v>61.917999999999999</v>
      </c>
      <c r="I26" s="257"/>
      <c r="J26" s="257">
        <v>14.7</v>
      </c>
      <c r="K26" s="257"/>
      <c r="L26" s="257">
        <v>19.071999999999999</v>
      </c>
      <c r="M26" s="257">
        <v>20.274000000000001</v>
      </c>
      <c r="N26" s="257"/>
      <c r="O26" s="257">
        <v>19.609000000000002</v>
      </c>
      <c r="P26" s="257"/>
      <c r="Q26" s="257">
        <v>24.437000000000001</v>
      </c>
      <c r="R26" s="211"/>
    </row>
    <row r="27" spans="1:18" ht="12" x14ac:dyDescent="0.2">
      <c r="A27" s="239">
        <v>5</v>
      </c>
      <c r="B27" s="317"/>
      <c r="C27" s="241" t="s">
        <v>258</v>
      </c>
      <c r="D27" s="257">
        <v>78.662000000000006</v>
      </c>
      <c r="E27" s="258"/>
      <c r="F27" s="258">
        <v>40.671999999999997</v>
      </c>
      <c r="G27" s="258"/>
      <c r="H27" s="258">
        <v>37.988999999999997</v>
      </c>
      <c r="I27" s="258"/>
      <c r="J27" s="258">
        <v>16.631</v>
      </c>
      <c r="K27" s="258"/>
      <c r="L27" s="258">
        <v>14.464</v>
      </c>
      <c r="M27" s="258">
        <v>15.734999999999999</v>
      </c>
      <c r="N27" s="258"/>
      <c r="O27" s="258">
        <v>14.616</v>
      </c>
      <c r="P27" s="258"/>
      <c r="Q27" s="258">
        <v>17.216000000000001</v>
      </c>
      <c r="R27" s="211"/>
    </row>
    <row r="28" spans="1:18" ht="12" x14ac:dyDescent="0.2">
      <c r="A28" s="239">
        <v>1</v>
      </c>
      <c r="B28" s="319" t="s">
        <v>255</v>
      </c>
      <c r="C28" s="240" t="s">
        <v>43</v>
      </c>
      <c r="D28" s="288">
        <v>0.40200000000000002</v>
      </c>
      <c r="E28" s="257"/>
      <c r="F28" s="257">
        <v>0.40100000000000002</v>
      </c>
      <c r="G28" s="257"/>
      <c r="H28" s="257">
        <v>1E-3</v>
      </c>
      <c r="I28" s="257"/>
      <c r="J28" s="257">
        <v>6.0000000000000001E-3</v>
      </c>
      <c r="K28" s="257"/>
      <c r="L28" s="257">
        <v>0.32500000000000001</v>
      </c>
      <c r="M28" s="257">
        <v>1.2E-2</v>
      </c>
      <c r="N28" s="257"/>
      <c r="O28" s="257">
        <v>4.7E-2</v>
      </c>
      <c r="P28" s="257"/>
      <c r="Q28" s="257">
        <v>1.0999999999999999E-2</v>
      </c>
      <c r="R28" s="300"/>
    </row>
    <row r="29" spans="1:18" ht="12" x14ac:dyDescent="0.2">
      <c r="A29" s="239">
        <v>2</v>
      </c>
      <c r="B29" s="316"/>
      <c r="C29" s="240" t="s">
        <v>264</v>
      </c>
      <c r="D29" s="296">
        <v>0.64100000000000001</v>
      </c>
      <c r="E29" s="257"/>
      <c r="F29" s="257">
        <v>0.63700000000000001</v>
      </c>
      <c r="G29" s="257"/>
      <c r="H29" s="257">
        <v>4.0000000000000001E-3</v>
      </c>
      <c r="I29" s="257"/>
      <c r="J29" s="257">
        <v>0.10299999999999999</v>
      </c>
      <c r="K29" s="257"/>
      <c r="L29" s="257">
        <v>0</v>
      </c>
      <c r="M29" s="257">
        <v>0.48299999999999998</v>
      </c>
      <c r="N29" s="257"/>
      <c r="O29" s="257">
        <v>5.5E-2</v>
      </c>
      <c r="P29" s="257"/>
      <c r="Q29" s="257">
        <v>0</v>
      </c>
      <c r="R29" s="211"/>
    </row>
    <row r="30" spans="1:18" ht="12" x14ac:dyDescent="0.2">
      <c r="A30" s="239">
        <v>3</v>
      </c>
      <c r="B30" s="316"/>
      <c r="C30" s="240" t="s">
        <v>50</v>
      </c>
      <c r="D30" s="257">
        <v>6.2119999999999997</v>
      </c>
      <c r="E30" s="257"/>
      <c r="F30" s="257">
        <v>6.194</v>
      </c>
      <c r="G30" s="257"/>
      <c r="H30" s="257">
        <v>1.7999999999999999E-2</v>
      </c>
      <c r="I30" s="257"/>
      <c r="J30" s="257">
        <v>1.581</v>
      </c>
      <c r="K30" s="257"/>
      <c r="L30" s="257">
        <v>2.923</v>
      </c>
      <c r="M30" s="257">
        <v>1.014</v>
      </c>
      <c r="N30" s="257"/>
      <c r="O30" s="257">
        <v>0.67400000000000004</v>
      </c>
      <c r="P30" s="257"/>
      <c r="Q30" s="257">
        <v>0.02</v>
      </c>
      <c r="R30" s="211"/>
    </row>
    <row r="31" spans="1:18" ht="12" x14ac:dyDescent="0.2">
      <c r="A31" s="239">
        <v>4</v>
      </c>
      <c r="B31" s="316"/>
      <c r="C31" s="240" t="s">
        <v>209</v>
      </c>
      <c r="D31" s="257">
        <v>9.5619999999999994</v>
      </c>
      <c r="E31" s="257"/>
      <c r="F31" s="257">
        <v>9.5609999999999999</v>
      </c>
      <c r="G31" s="257"/>
      <c r="H31" s="257">
        <v>0</v>
      </c>
      <c r="I31" s="257"/>
      <c r="J31" s="257">
        <v>3.5590000000000002</v>
      </c>
      <c r="K31" s="257"/>
      <c r="L31" s="257">
        <v>4.8049999999999997</v>
      </c>
      <c r="M31" s="257">
        <v>0.68500000000000005</v>
      </c>
      <c r="N31" s="257"/>
      <c r="O31" s="257">
        <v>0.43099999999999999</v>
      </c>
      <c r="P31" s="257"/>
      <c r="Q31" s="257">
        <v>8.2000000000000003E-2</v>
      </c>
      <c r="R31" s="211"/>
    </row>
    <row r="32" spans="1:18" ht="12" x14ac:dyDescent="0.2">
      <c r="A32" s="239">
        <v>5</v>
      </c>
      <c r="B32" s="316"/>
      <c r="C32" s="240" t="s">
        <v>261</v>
      </c>
      <c r="D32" s="257">
        <v>209.16399999999999</v>
      </c>
      <c r="E32" s="257"/>
      <c r="F32" s="257">
        <v>88.697999999999993</v>
      </c>
      <c r="G32" s="257"/>
      <c r="H32" s="257">
        <v>120.467</v>
      </c>
      <c r="I32" s="257"/>
      <c r="J32" s="257">
        <v>33.457999999999998</v>
      </c>
      <c r="K32" s="257"/>
      <c r="L32" s="257">
        <v>55.808999999999997</v>
      </c>
      <c r="M32" s="257">
        <v>86.863</v>
      </c>
      <c r="N32" s="257"/>
      <c r="O32" s="257">
        <v>32.393000000000001</v>
      </c>
      <c r="P32" s="257"/>
      <c r="Q32" s="257">
        <v>0.64200000000000002</v>
      </c>
      <c r="R32" s="211"/>
    </row>
    <row r="33" spans="1:18" ht="12" x14ac:dyDescent="0.2">
      <c r="B33" s="321"/>
      <c r="C33" s="322"/>
      <c r="D33" s="322"/>
      <c r="E33" s="322"/>
      <c r="F33" s="322"/>
      <c r="G33" s="322"/>
      <c r="H33" s="322"/>
      <c r="I33" s="322"/>
      <c r="J33" s="322"/>
      <c r="K33" s="322"/>
      <c r="L33" s="322"/>
      <c r="M33" s="322"/>
      <c r="N33" s="322"/>
      <c r="O33" s="322"/>
      <c r="P33" s="322"/>
      <c r="Q33" s="322"/>
    </row>
    <row r="34" spans="1:18" ht="12" x14ac:dyDescent="0.2">
      <c r="B34" s="321"/>
      <c r="C34" s="322"/>
      <c r="D34" s="322"/>
      <c r="E34" s="322"/>
      <c r="F34" s="322"/>
      <c r="G34" s="322"/>
      <c r="H34" s="322"/>
      <c r="I34" s="322"/>
      <c r="J34" s="322"/>
      <c r="K34" s="322"/>
      <c r="L34" s="322"/>
      <c r="M34" s="322"/>
      <c r="N34" s="322"/>
      <c r="O34" s="322"/>
      <c r="P34" s="322"/>
      <c r="Q34" s="322"/>
    </row>
    <row r="35" spans="1:18" ht="12" x14ac:dyDescent="0.2">
      <c r="B35" s="320"/>
      <c r="C35" s="320"/>
      <c r="D35" s="320"/>
      <c r="E35" s="320"/>
      <c r="F35" s="320"/>
      <c r="G35" s="320"/>
      <c r="H35" s="320"/>
      <c r="I35" s="320"/>
      <c r="J35" s="320"/>
      <c r="K35" s="320"/>
      <c r="L35" s="320"/>
      <c r="M35" s="320"/>
      <c r="N35" s="320"/>
      <c r="O35" s="320"/>
      <c r="P35" s="320"/>
      <c r="Q35" s="320"/>
      <c r="R35" s="320"/>
    </row>
    <row r="36" spans="1:18" ht="12" x14ac:dyDescent="0.2">
      <c r="B36" s="320"/>
      <c r="C36" s="320"/>
      <c r="D36" s="320"/>
      <c r="E36" s="320"/>
      <c r="F36" s="320"/>
      <c r="G36" s="320"/>
      <c r="H36" s="320"/>
      <c r="I36" s="320"/>
      <c r="J36" s="320"/>
      <c r="K36" s="320"/>
      <c r="L36" s="320"/>
      <c r="M36" s="320"/>
      <c r="N36" s="320"/>
      <c r="O36" s="320"/>
      <c r="P36" s="320"/>
      <c r="Q36" s="320"/>
      <c r="R36" s="320"/>
    </row>
    <row r="37" spans="1:18" ht="12" x14ac:dyDescent="0.2">
      <c r="B37" s="320"/>
      <c r="C37" s="320"/>
      <c r="D37" s="320"/>
      <c r="E37" s="320"/>
      <c r="F37" s="320"/>
      <c r="G37" s="320"/>
      <c r="H37" s="320"/>
      <c r="I37" s="320"/>
      <c r="J37" s="320"/>
      <c r="K37" s="320"/>
      <c r="L37" s="320"/>
      <c r="M37" s="320"/>
      <c r="N37" s="320"/>
      <c r="O37" s="320"/>
      <c r="P37" s="320"/>
      <c r="Q37" s="320"/>
      <c r="R37" s="320"/>
    </row>
    <row r="38" spans="1:18" ht="12" x14ac:dyDescent="0.2">
      <c r="B38" s="320"/>
      <c r="C38" s="320"/>
      <c r="D38" s="320"/>
      <c r="E38" s="320"/>
      <c r="F38" s="320"/>
      <c r="G38" s="320"/>
      <c r="H38" s="320"/>
      <c r="I38" s="320"/>
      <c r="J38" s="320"/>
      <c r="K38" s="320"/>
      <c r="L38" s="320"/>
      <c r="M38" s="320"/>
      <c r="N38" s="320"/>
      <c r="O38" s="320"/>
      <c r="P38" s="320"/>
      <c r="Q38" s="320"/>
      <c r="R38" s="320"/>
    </row>
    <row r="41" spans="1:18" ht="12" x14ac:dyDescent="0.2">
      <c r="C41" s="213"/>
    </row>
    <row r="42" spans="1:18" ht="12" x14ac:dyDescent="0.2">
      <c r="C42" s="213"/>
    </row>
    <row r="43" spans="1:18" ht="12" x14ac:dyDescent="0.2">
      <c r="C43" s="213"/>
    </row>
    <row r="44" spans="1:18" ht="12" x14ac:dyDescent="0.2">
      <c r="C44" s="213"/>
    </row>
    <row r="45" spans="1:18" ht="12" x14ac:dyDescent="0.2">
      <c r="A45" s="239">
        <v>1</v>
      </c>
      <c r="C45" s="213"/>
    </row>
    <row r="46" spans="1:18" ht="12" x14ac:dyDescent="0.2">
      <c r="A46" s="239">
        <v>2</v>
      </c>
      <c r="C46" s="213"/>
    </row>
    <row r="47" spans="1:18" ht="12" x14ac:dyDescent="0.2">
      <c r="A47" s="239">
        <v>3</v>
      </c>
      <c r="C47" s="213"/>
    </row>
    <row r="48" spans="1:18" ht="12" x14ac:dyDescent="0.2">
      <c r="A48" s="239">
        <v>4</v>
      </c>
      <c r="C48" s="213"/>
    </row>
    <row r="49" spans="1:18" ht="12.75" customHeight="1" x14ac:dyDescent="0.2">
      <c r="A49" s="239">
        <v>5</v>
      </c>
      <c r="C49" s="213"/>
    </row>
    <row r="50" spans="1:18" ht="12" x14ac:dyDescent="0.2">
      <c r="A50" s="239">
        <v>1</v>
      </c>
      <c r="C50" s="213"/>
    </row>
    <row r="51" spans="1:18" ht="12" x14ac:dyDescent="0.2">
      <c r="A51" s="239">
        <v>2</v>
      </c>
      <c r="C51" s="213"/>
    </row>
    <row r="52" spans="1:18" ht="12" x14ac:dyDescent="0.2">
      <c r="A52" s="239">
        <v>3</v>
      </c>
      <c r="C52" s="213"/>
    </row>
    <row r="53" spans="1:18" ht="12" x14ac:dyDescent="0.2">
      <c r="A53" s="239">
        <v>4</v>
      </c>
      <c r="C53" s="213"/>
    </row>
    <row r="54" spans="1:18" ht="12" x14ac:dyDescent="0.2">
      <c r="A54" s="239">
        <v>5</v>
      </c>
      <c r="C54" s="213"/>
    </row>
    <row r="55" spans="1:18" ht="12" x14ac:dyDescent="0.2">
      <c r="C55" s="213"/>
    </row>
    <row r="56" spans="1:18" ht="12" x14ac:dyDescent="0.2">
      <c r="C56" s="213"/>
    </row>
    <row r="57" spans="1:18" ht="12" x14ac:dyDescent="0.2">
      <c r="A57" s="233"/>
      <c r="B57" s="233"/>
      <c r="C57" s="233"/>
      <c r="D57" s="233"/>
      <c r="E57" s="233"/>
      <c r="F57" s="233"/>
      <c r="G57" s="233"/>
      <c r="H57" s="233"/>
      <c r="I57" s="233"/>
      <c r="J57" s="233"/>
      <c r="K57" s="233"/>
      <c r="L57" s="233"/>
      <c r="M57" s="233"/>
      <c r="N57" s="233"/>
      <c r="O57" s="233"/>
      <c r="P57" s="233"/>
      <c r="Q57" s="233"/>
      <c r="R57" s="233"/>
    </row>
    <row r="58" spans="1:18" ht="12" x14ac:dyDescent="0.2">
      <c r="A58" s="233"/>
      <c r="B58" s="233"/>
      <c r="C58" s="233"/>
      <c r="D58" s="233"/>
      <c r="E58" s="233"/>
      <c r="F58" s="233"/>
      <c r="G58" s="233"/>
      <c r="H58" s="233"/>
      <c r="I58" s="233"/>
      <c r="J58" s="233"/>
      <c r="K58" s="233"/>
      <c r="L58" s="233"/>
      <c r="M58" s="233"/>
      <c r="N58" s="233"/>
      <c r="O58" s="233"/>
      <c r="P58" s="233"/>
      <c r="Q58" s="233"/>
      <c r="R58" s="233"/>
    </row>
    <row r="59" spans="1:18" ht="12" x14ac:dyDescent="0.2">
      <c r="A59" s="233"/>
      <c r="B59" s="233"/>
      <c r="C59" s="233"/>
      <c r="D59" s="233"/>
      <c r="E59" s="233"/>
      <c r="F59" s="233"/>
      <c r="G59" s="233"/>
      <c r="H59" s="233"/>
      <c r="I59" s="233"/>
      <c r="J59" s="233"/>
      <c r="K59" s="233"/>
      <c r="L59" s="233"/>
      <c r="M59" s="233"/>
      <c r="N59" s="233"/>
      <c r="O59" s="233"/>
      <c r="P59" s="233"/>
      <c r="Q59" s="233"/>
      <c r="R59" s="233"/>
    </row>
    <row r="60" spans="1:18" ht="12" x14ac:dyDescent="0.2">
      <c r="A60" s="233"/>
      <c r="B60" s="233"/>
      <c r="C60" s="233"/>
      <c r="D60" s="233"/>
      <c r="E60" s="233"/>
      <c r="F60" s="233"/>
      <c r="G60" s="233"/>
      <c r="H60" s="233"/>
      <c r="I60" s="233"/>
      <c r="J60" s="233"/>
      <c r="K60" s="233"/>
      <c r="L60" s="233"/>
      <c r="M60" s="233"/>
      <c r="N60" s="233"/>
      <c r="O60" s="233"/>
      <c r="P60" s="233"/>
      <c r="Q60" s="233"/>
      <c r="R60" s="233"/>
    </row>
    <row r="61" spans="1:18" ht="12" x14ac:dyDescent="0.2">
      <c r="A61" s="233"/>
      <c r="B61" s="233"/>
      <c r="C61" s="233"/>
      <c r="D61" s="233"/>
      <c r="E61" s="233"/>
      <c r="F61" s="233"/>
      <c r="G61" s="233"/>
      <c r="H61" s="233"/>
      <c r="I61" s="233"/>
      <c r="J61" s="233"/>
      <c r="K61" s="233"/>
      <c r="L61" s="233"/>
      <c r="M61" s="233"/>
      <c r="N61" s="233"/>
      <c r="O61" s="233"/>
      <c r="P61" s="233"/>
      <c r="Q61" s="233"/>
      <c r="R61" s="233"/>
    </row>
    <row r="62" spans="1:18" ht="12" x14ac:dyDescent="0.2">
      <c r="A62" s="233"/>
      <c r="B62" s="233"/>
      <c r="C62" s="233"/>
      <c r="D62" s="233"/>
      <c r="E62" s="233"/>
      <c r="F62" s="233"/>
      <c r="G62" s="233"/>
      <c r="H62" s="233"/>
      <c r="I62" s="233"/>
      <c r="J62" s="233"/>
      <c r="K62" s="233"/>
      <c r="L62" s="233"/>
      <c r="M62" s="233"/>
      <c r="N62" s="233"/>
      <c r="O62" s="233"/>
      <c r="P62" s="233"/>
      <c r="Q62" s="233"/>
      <c r="R62" s="233"/>
    </row>
    <row r="63" spans="1:18" ht="12" x14ac:dyDescent="0.2">
      <c r="A63" s="233"/>
      <c r="B63" s="233"/>
      <c r="C63" s="233"/>
      <c r="D63" s="233"/>
      <c r="E63" s="233"/>
      <c r="F63" s="233"/>
      <c r="G63" s="233"/>
      <c r="H63" s="233"/>
      <c r="I63" s="233"/>
      <c r="J63" s="233"/>
      <c r="K63" s="233"/>
      <c r="L63" s="233"/>
      <c r="M63" s="233"/>
      <c r="N63" s="233"/>
      <c r="O63" s="233"/>
      <c r="P63" s="233"/>
      <c r="Q63" s="233"/>
      <c r="R63" s="233"/>
    </row>
    <row r="64" spans="1:18" ht="12" x14ac:dyDescent="0.2">
      <c r="A64" s="233"/>
      <c r="B64" s="233"/>
      <c r="C64" s="233"/>
      <c r="D64" s="233"/>
      <c r="E64" s="233"/>
      <c r="F64" s="233"/>
      <c r="G64" s="233"/>
      <c r="H64" s="233"/>
      <c r="I64" s="233"/>
      <c r="J64" s="233"/>
      <c r="K64" s="233"/>
      <c r="L64" s="233"/>
      <c r="M64" s="233"/>
      <c r="N64" s="233"/>
      <c r="O64" s="233"/>
      <c r="P64" s="233"/>
      <c r="Q64" s="233"/>
      <c r="R64" s="233"/>
    </row>
    <row r="65" spans="1:18" ht="12" x14ac:dyDescent="0.2">
      <c r="A65" s="233"/>
      <c r="B65" s="233"/>
      <c r="C65" s="233"/>
      <c r="D65" s="233"/>
      <c r="E65" s="233"/>
      <c r="F65" s="233"/>
      <c r="G65" s="233"/>
      <c r="H65" s="233"/>
      <c r="I65" s="233"/>
      <c r="J65" s="233"/>
      <c r="K65" s="233"/>
      <c r="L65" s="233"/>
      <c r="M65" s="233"/>
      <c r="N65" s="233"/>
      <c r="O65" s="233"/>
      <c r="P65" s="233"/>
      <c r="Q65" s="233"/>
      <c r="R65" s="233"/>
    </row>
    <row r="66" spans="1:18" ht="12" x14ac:dyDescent="0.2">
      <c r="A66" s="233"/>
      <c r="B66" s="233"/>
      <c r="C66" s="233"/>
      <c r="D66" s="233"/>
      <c r="E66" s="233"/>
      <c r="F66" s="233"/>
      <c r="G66" s="233"/>
      <c r="H66" s="233"/>
      <c r="I66" s="233"/>
      <c r="J66" s="233"/>
      <c r="K66" s="233"/>
      <c r="L66" s="233"/>
      <c r="M66" s="233"/>
      <c r="N66" s="233"/>
      <c r="O66" s="233"/>
      <c r="P66" s="233"/>
      <c r="Q66" s="233"/>
      <c r="R66" s="233"/>
    </row>
    <row r="67" spans="1:18" ht="12" x14ac:dyDescent="0.2">
      <c r="A67" s="233"/>
      <c r="B67" s="233"/>
      <c r="C67" s="233"/>
      <c r="D67" s="233"/>
      <c r="E67" s="233"/>
      <c r="F67" s="233"/>
      <c r="G67" s="233"/>
      <c r="H67" s="233"/>
      <c r="I67" s="233"/>
      <c r="J67" s="233"/>
      <c r="K67" s="233"/>
      <c r="L67" s="233"/>
      <c r="M67" s="233"/>
      <c r="N67" s="233"/>
      <c r="O67" s="233"/>
      <c r="P67" s="233"/>
      <c r="Q67" s="233"/>
      <c r="R67" s="233"/>
    </row>
    <row r="68" spans="1:18" ht="12" x14ac:dyDescent="0.2">
      <c r="A68" s="233"/>
      <c r="B68" s="233"/>
      <c r="C68" s="233"/>
      <c r="D68" s="233"/>
      <c r="E68" s="233"/>
      <c r="F68" s="233"/>
      <c r="G68" s="233"/>
      <c r="H68" s="233"/>
      <c r="I68" s="233"/>
      <c r="J68" s="233"/>
      <c r="K68" s="233"/>
      <c r="L68" s="233"/>
      <c r="M68" s="233"/>
      <c r="N68" s="233"/>
      <c r="O68" s="233"/>
      <c r="P68" s="233"/>
      <c r="Q68" s="233"/>
      <c r="R68" s="233"/>
    </row>
    <row r="69" spans="1:18" ht="12" x14ac:dyDescent="0.2">
      <c r="A69" s="233"/>
      <c r="B69" s="233"/>
      <c r="C69" s="233"/>
      <c r="D69" s="233"/>
      <c r="E69" s="233"/>
      <c r="F69" s="233"/>
      <c r="G69" s="233"/>
      <c r="H69" s="233"/>
      <c r="I69" s="233"/>
      <c r="J69" s="233"/>
      <c r="K69" s="233"/>
      <c r="L69" s="233"/>
      <c r="M69" s="233"/>
      <c r="N69" s="233"/>
      <c r="O69" s="233"/>
      <c r="P69" s="233"/>
      <c r="Q69" s="233"/>
      <c r="R69" s="233"/>
    </row>
    <row r="70" spans="1:18" ht="12" x14ac:dyDescent="0.2">
      <c r="A70" s="233"/>
      <c r="B70" s="233"/>
      <c r="C70" s="233"/>
      <c r="D70" s="233"/>
      <c r="E70" s="233"/>
      <c r="F70" s="233"/>
      <c r="G70" s="233"/>
      <c r="H70" s="233"/>
      <c r="I70" s="233"/>
      <c r="J70" s="233"/>
      <c r="K70" s="233"/>
      <c r="L70" s="233"/>
      <c r="M70" s="233"/>
      <c r="N70" s="233"/>
      <c r="O70" s="233"/>
      <c r="P70" s="233"/>
      <c r="Q70" s="233"/>
      <c r="R70" s="233"/>
    </row>
    <row r="71" spans="1:18" ht="12" x14ac:dyDescent="0.2">
      <c r="A71" s="233"/>
      <c r="B71" s="233"/>
      <c r="C71" s="233"/>
      <c r="D71" s="233"/>
      <c r="E71" s="233"/>
      <c r="F71" s="233"/>
      <c r="G71" s="233"/>
      <c r="H71" s="233"/>
      <c r="I71" s="233"/>
      <c r="J71" s="233"/>
      <c r="K71" s="233"/>
      <c r="L71" s="233"/>
      <c r="M71" s="233"/>
      <c r="N71" s="233"/>
      <c r="O71" s="233"/>
      <c r="P71" s="233"/>
      <c r="Q71" s="233"/>
      <c r="R71" s="233"/>
    </row>
    <row r="72" spans="1:18" ht="12" x14ac:dyDescent="0.2">
      <c r="A72" s="233"/>
      <c r="B72" s="233"/>
      <c r="C72" s="233"/>
      <c r="D72" s="233"/>
      <c r="E72" s="233"/>
      <c r="F72" s="233"/>
      <c r="G72" s="233"/>
      <c r="H72" s="233"/>
      <c r="I72" s="233"/>
      <c r="J72" s="233"/>
      <c r="K72" s="233"/>
      <c r="L72" s="233"/>
      <c r="M72" s="233"/>
      <c r="N72" s="233"/>
      <c r="O72" s="233"/>
      <c r="P72" s="233"/>
      <c r="Q72" s="233"/>
      <c r="R72" s="233"/>
    </row>
    <row r="73" spans="1:18" ht="12" x14ac:dyDescent="0.2">
      <c r="A73" s="233"/>
      <c r="B73" s="233"/>
      <c r="C73" s="233"/>
      <c r="D73" s="233"/>
      <c r="E73" s="233"/>
      <c r="F73" s="233"/>
      <c r="G73" s="233"/>
      <c r="H73" s="233"/>
      <c r="I73" s="233"/>
      <c r="J73" s="233"/>
      <c r="K73" s="233"/>
      <c r="L73" s="233"/>
      <c r="M73" s="233"/>
      <c r="N73" s="233"/>
      <c r="O73" s="233"/>
      <c r="P73" s="233"/>
      <c r="Q73" s="233"/>
      <c r="R73" s="233"/>
    </row>
    <row r="74" spans="1:18" ht="12" x14ac:dyDescent="0.2">
      <c r="A74" s="233"/>
      <c r="B74" s="233"/>
      <c r="C74" s="233"/>
      <c r="D74" s="233"/>
      <c r="E74" s="233"/>
      <c r="F74" s="233"/>
      <c r="G74" s="233"/>
      <c r="H74" s="233"/>
      <c r="I74" s="233"/>
      <c r="J74" s="233"/>
      <c r="K74" s="233"/>
      <c r="L74" s="233"/>
      <c r="M74" s="233"/>
      <c r="N74" s="233"/>
      <c r="O74" s="233"/>
      <c r="P74" s="233"/>
      <c r="Q74" s="233"/>
      <c r="R74" s="233"/>
    </row>
    <row r="75" spans="1:18" ht="12" x14ac:dyDescent="0.2">
      <c r="A75" s="233"/>
      <c r="B75" s="233"/>
      <c r="C75" s="233"/>
      <c r="D75" s="233"/>
      <c r="E75" s="233"/>
      <c r="F75" s="233"/>
      <c r="G75" s="233"/>
      <c r="H75" s="233"/>
      <c r="I75" s="233"/>
      <c r="J75" s="233"/>
      <c r="K75" s="233"/>
      <c r="L75" s="233"/>
      <c r="M75" s="233"/>
      <c r="N75" s="233"/>
      <c r="O75" s="233"/>
      <c r="P75" s="233"/>
      <c r="Q75" s="233"/>
      <c r="R75" s="233"/>
    </row>
    <row r="76" spans="1:18" ht="12" x14ac:dyDescent="0.2">
      <c r="A76" s="233"/>
      <c r="B76" s="233"/>
      <c r="C76" s="233"/>
      <c r="D76" s="233"/>
      <c r="E76" s="233"/>
      <c r="F76" s="233"/>
      <c r="G76" s="233"/>
      <c r="H76" s="233"/>
      <c r="I76" s="233"/>
      <c r="J76" s="233"/>
      <c r="K76" s="233"/>
      <c r="L76" s="233"/>
      <c r="M76" s="233"/>
      <c r="N76" s="233"/>
      <c r="O76" s="233"/>
      <c r="P76" s="233"/>
      <c r="Q76" s="233"/>
      <c r="R76" s="233"/>
    </row>
    <row r="77" spans="1:18" ht="12" x14ac:dyDescent="0.2">
      <c r="A77" s="233"/>
      <c r="B77" s="233"/>
      <c r="C77" s="233"/>
      <c r="D77" s="233"/>
      <c r="E77" s="233"/>
      <c r="F77" s="233"/>
      <c r="G77" s="233"/>
      <c r="H77" s="233"/>
      <c r="I77" s="233"/>
      <c r="J77" s="233"/>
      <c r="K77" s="233"/>
      <c r="L77" s="233"/>
      <c r="M77" s="233"/>
      <c r="N77" s="233"/>
      <c r="O77" s="233"/>
      <c r="P77" s="233"/>
      <c r="Q77" s="233"/>
      <c r="R77" s="233"/>
    </row>
    <row r="78" spans="1:18" ht="12" x14ac:dyDescent="0.2">
      <c r="A78" s="233"/>
      <c r="B78" s="233"/>
      <c r="C78" s="233"/>
      <c r="D78" s="233"/>
      <c r="E78" s="233"/>
      <c r="F78" s="233"/>
      <c r="G78" s="233"/>
      <c r="H78" s="233"/>
      <c r="I78" s="233"/>
      <c r="J78" s="233"/>
      <c r="K78" s="233"/>
      <c r="L78" s="233"/>
      <c r="M78" s="233"/>
      <c r="N78" s="233"/>
      <c r="O78" s="233"/>
      <c r="P78" s="233"/>
      <c r="Q78" s="233"/>
      <c r="R78" s="233"/>
    </row>
    <row r="79" spans="1:18" ht="12" x14ac:dyDescent="0.2">
      <c r="A79" s="233"/>
      <c r="B79" s="233"/>
      <c r="C79" s="233"/>
      <c r="D79" s="233"/>
      <c r="E79" s="233"/>
      <c r="F79" s="233"/>
      <c r="G79" s="233"/>
      <c r="H79" s="233"/>
      <c r="I79" s="233"/>
      <c r="J79" s="233"/>
      <c r="K79" s="233"/>
      <c r="L79" s="233"/>
      <c r="M79" s="233"/>
      <c r="N79" s="233"/>
      <c r="O79" s="233"/>
      <c r="P79" s="233"/>
      <c r="Q79" s="233"/>
      <c r="R79" s="233"/>
    </row>
    <row r="80" spans="1:18" ht="12" x14ac:dyDescent="0.2">
      <c r="A80" s="233"/>
      <c r="B80" s="233"/>
      <c r="C80" s="233"/>
      <c r="D80" s="233"/>
      <c r="E80" s="233"/>
      <c r="F80" s="233"/>
      <c r="G80" s="233"/>
      <c r="H80" s="233"/>
      <c r="I80" s="233"/>
      <c r="J80" s="233"/>
      <c r="K80" s="233"/>
      <c r="L80" s="233"/>
      <c r="M80" s="233"/>
      <c r="N80" s="233"/>
      <c r="O80" s="233"/>
      <c r="P80" s="233"/>
      <c r="Q80" s="233"/>
      <c r="R80" s="233"/>
    </row>
    <row r="81" spans="1:18" ht="12" x14ac:dyDescent="0.2">
      <c r="A81" s="233"/>
      <c r="B81" s="233"/>
      <c r="C81" s="233"/>
      <c r="D81" s="233"/>
      <c r="E81" s="233"/>
      <c r="F81" s="233"/>
      <c r="G81" s="233"/>
      <c r="H81" s="233"/>
      <c r="I81" s="233"/>
      <c r="J81" s="233"/>
      <c r="K81" s="233"/>
      <c r="L81" s="233"/>
      <c r="M81" s="233"/>
      <c r="N81" s="233"/>
      <c r="O81" s="233"/>
      <c r="P81" s="233"/>
      <c r="Q81" s="233"/>
      <c r="R81" s="233"/>
    </row>
    <row r="82" spans="1:18" ht="12" x14ac:dyDescent="0.2">
      <c r="A82" s="233">
        <v>1</v>
      </c>
      <c r="B82" s="233"/>
      <c r="C82" s="233"/>
      <c r="D82" s="233"/>
      <c r="E82" s="233"/>
      <c r="F82" s="233"/>
      <c r="G82" s="233"/>
      <c r="H82" s="233"/>
      <c r="I82" s="233"/>
      <c r="J82" s="233"/>
      <c r="K82" s="233"/>
      <c r="L82" s="233"/>
      <c r="M82" s="233"/>
      <c r="N82" s="233"/>
      <c r="O82" s="233"/>
      <c r="P82" s="233"/>
      <c r="Q82" s="233"/>
      <c r="R82" s="233"/>
    </row>
    <row r="83" spans="1:18" ht="12" x14ac:dyDescent="0.2">
      <c r="A83" s="233">
        <v>2</v>
      </c>
      <c r="B83" s="233"/>
      <c r="C83" s="233"/>
      <c r="D83" s="233"/>
      <c r="E83" s="233"/>
      <c r="F83" s="233"/>
      <c r="G83" s="233"/>
      <c r="H83" s="233"/>
      <c r="I83" s="233"/>
      <c r="J83" s="233"/>
      <c r="K83" s="233"/>
      <c r="L83" s="233"/>
      <c r="M83" s="233"/>
      <c r="N83" s="233"/>
      <c r="O83" s="233"/>
      <c r="P83" s="233"/>
      <c r="Q83" s="233"/>
      <c r="R83" s="233"/>
    </row>
    <row r="84" spans="1:18" ht="12" x14ac:dyDescent="0.2">
      <c r="A84" s="233">
        <v>3</v>
      </c>
      <c r="B84" s="233"/>
      <c r="C84" s="233"/>
      <c r="D84" s="233"/>
      <c r="E84" s="233"/>
      <c r="F84" s="233"/>
      <c r="G84" s="233"/>
      <c r="H84" s="233"/>
      <c r="I84" s="233"/>
      <c r="J84" s="233"/>
      <c r="K84" s="233"/>
      <c r="L84" s="233"/>
      <c r="M84" s="233"/>
      <c r="N84" s="233"/>
      <c r="O84" s="233"/>
      <c r="P84" s="233"/>
      <c r="Q84" s="233"/>
      <c r="R84" s="233"/>
    </row>
    <row r="85" spans="1:18" ht="12" x14ac:dyDescent="0.2">
      <c r="A85" s="233">
        <v>4</v>
      </c>
      <c r="B85" s="233"/>
      <c r="C85" s="233"/>
      <c r="D85" s="233"/>
      <c r="E85" s="233"/>
      <c r="F85" s="233"/>
      <c r="G85" s="233"/>
      <c r="H85" s="233"/>
      <c r="I85" s="233"/>
      <c r="J85" s="233"/>
      <c r="K85" s="233"/>
      <c r="L85" s="233"/>
      <c r="M85" s="233"/>
      <c r="N85" s="233"/>
      <c r="O85" s="233"/>
      <c r="P85" s="233"/>
      <c r="Q85" s="233"/>
      <c r="R85" s="233"/>
    </row>
    <row r="86" spans="1:18" ht="12" x14ac:dyDescent="0.2">
      <c r="A86" s="233">
        <v>5</v>
      </c>
      <c r="B86" s="233"/>
      <c r="C86" s="233"/>
      <c r="D86" s="233"/>
      <c r="E86" s="233"/>
      <c r="F86" s="233"/>
      <c r="G86" s="233"/>
      <c r="H86" s="233"/>
      <c r="I86" s="233"/>
      <c r="J86" s="233"/>
      <c r="K86" s="233"/>
      <c r="L86" s="233"/>
      <c r="M86" s="233"/>
      <c r="N86" s="233"/>
      <c r="O86" s="233"/>
      <c r="P86" s="233"/>
      <c r="Q86" s="233"/>
      <c r="R86" s="233"/>
    </row>
    <row r="87" spans="1:18" ht="12" x14ac:dyDescent="0.2">
      <c r="A87" s="233">
        <v>1</v>
      </c>
      <c r="B87" s="233"/>
      <c r="C87" s="233"/>
      <c r="D87" s="233"/>
      <c r="E87" s="233"/>
      <c r="F87" s="233"/>
      <c r="G87" s="233"/>
      <c r="H87" s="233"/>
      <c r="I87" s="233"/>
      <c r="J87" s="233"/>
      <c r="K87" s="233"/>
      <c r="L87" s="233"/>
      <c r="M87" s="233"/>
      <c r="N87" s="233"/>
      <c r="O87" s="233"/>
      <c r="P87" s="233"/>
      <c r="Q87" s="233"/>
      <c r="R87" s="233"/>
    </row>
    <row r="88" spans="1:18" ht="12" x14ac:dyDescent="0.2">
      <c r="A88" s="233">
        <v>2</v>
      </c>
      <c r="B88" s="233"/>
      <c r="C88" s="233"/>
      <c r="D88" s="233"/>
      <c r="E88" s="233"/>
      <c r="F88" s="233"/>
      <c r="G88" s="233"/>
      <c r="H88" s="233"/>
      <c r="I88" s="233"/>
      <c r="J88" s="233"/>
      <c r="K88" s="233"/>
      <c r="L88" s="233"/>
      <c r="M88" s="233"/>
      <c r="N88" s="233"/>
      <c r="O88" s="233"/>
      <c r="P88" s="233"/>
      <c r="Q88" s="233"/>
      <c r="R88" s="233"/>
    </row>
    <row r="89" spans="1:18" ht="12" x14ac:dyDescent="0.2">
      <c r="A89" s="233">
        <v>3</v>
      </c>
      <c r="B89" s="233"/>
      <c r="C89" s="233"/>
      <c r="D89" s="233"/>
      <c r="E89" s="233"/>
      <c r="F89" s="233"/>
      <c r="G89" s="233"/>
      <c r="H89" s="233"/>
      <c r="I89" s="233"/>
      <c r="J89" s="233"/>
      <c r="K89" s="233"/>
      <c r="L89" s="233"/>
      <c r="M89" s="233"/>
      <c r="N89" s="233"/>
      <c r="O89" s="233"/>
      <c r="P89" s="233"/>
      <c r="Q89" s="233"/>
      <c r="R89" s="233"/>
    </row>
    <row r="90" spans="1:18" ht="12" x14ac:dyDescent="0.2">
      <c r="A90" s="233">
        <v>4</v>
      </c>
      <c r="B90" s="233"/>
      <c r="C90" s="233"/>
      <c r="D90" s="233"/>
      <c r="E90" s="233"/>
      <c r="F90" s="233"/>
      <c r="G90" s="233"/>
      <c r="H90" s="233"/>
      <c r="I90" s="233"/>
      <c r="J90" s="233"/>
      <c r="K90" s="233"/>
      <c r="L90" s="233"/>
      <c r="M90" s="233"/>
      <c r="N90" s="233"/>
      <c r="O90" s="233"/>
      <c r="P90" s="233"/>
      <c r="Q90" s="233"/>
      <c r="R90" s="233"/>
    </row>
    <row r="91" spans="1:18" ht="12" x14ac:dyDescent="0.2">
      <c r="A91" s="233">
        <v>5</v>
      </c>
      <c r="B91" s="233"/>
      <c r="C91" s="233"/>
      <c r="D91" s="233"/>
      <c r="E91" s="233"/>
      <c r="F91" s="233"/>
      <c r="G91" s="233"/>
      <c r="H91" s="233"/>
      <c r="I91" s="233"/>
      <c r="J91" s="233"/>
      <c r="K91" s="233"/>
      <c r="L91" s="233"/>
      <c r="M91" s="233"/>
      <c r="N91" s="233"/>
      <c r="O91" s="233"/>
      <c r="P91" s="233"/>
      <c r="Q91" s="233"/>
      <c r="R91" s="233"/>
    </row>
    <row r="92" spans="1:18" ht="12" x14ac:dyDescent="0.2">
      <c r="A92" s="233"/>
      <c r="B92" s="233"/>
      <c r="C92" s="233"/>
      <c r="D92" s="233"/>
      <c r="E92" s="233"/>
      <c r="F92" s="233"/>
      <c r="G92" s="233"/>
      <c r="H92" s="233"/>
      <c r="I92" s="233"/>
      <c r="J92" s="233"/>
      <c r="K92" s="233"/>
      <c r="L92" s="233"/>
      <c r="M92" s="233"/>
      <c r="N92" s="233"/>
      <c r="O92" s="233"/>
      <c r="P92" s="233"/>
      <c r="Q92" s="233"/>
      <c r="R92" s="233"/>
    </row>
    <row r="93" spans="1:18" ht="12" x14ac:dyDescent="0.2">
      <c r="A93" s="233"/>
      <c r="B93" s="233"/>
      <c r="C93" s="233"/>
      <c r="D93" s="233"/>
      <c r="E93" s="233"/>
      <c r="F93" s="233"/>
      <c r="G93" s="233"/>
      <c r="H93" s="233"/>
      <c r="I93" s="233"/>
      <c r="J93" s="233"/>
      <c r="K93" s="233"/>
      <c r="L93" s="233"/>
      <c r="M93" s="233"/>
      <c r="N93" s="233"/>
      <c r="O93" s="233"/>
      <c r="P93" s="233"/>
      <c r="Q93" s="233"/>
      <c r="R93" s="233"/>
    </row>
    <row r="94" spans="1:18" ht="12" x14ac:dyDescent="0.2">
      <c r="A94" s="233"/>
      <c r="B94" s="233"/>
      <c r="C94" s="233"/>
      <c r="D94" s="233"/>
      <c r="E94" s="233"/>
      <c r="F94" s="233"/>
      <c r="G94" s="233"/>
      <c r="H94" s="233"/>
      <c r="I94" s="233"/>
      <c r="J94" s="233"/>
      <c r="K94" s="233"/>
      <c r="L94" s="233"/>
      <c r="M94" s="233"/>
      <c r="N94" s="233"/>
      <c r="O94" s="233"/>
      <c r="P94" s="233"/>
      <c r="Q94" s="233"/>
      <c r="R94" s="233"/>
    </row>
    <row r="95" spans="1:18" ht="12" x14ac:dyDescent="0.2">
      <c r="A95" s="233"/>
      <c r="B95" s="233"/>
      <c r="C95" s="233"/>
      <c r="D95" s="233"/>
      <c r="E95" s="233"/>
      <c r="F95" s="233"/>
      <c r="G95" s="233"/>
      <c r="H95" s="233"/>
      <c r="I95" s="233"/>
      <c r="J95" s="233"/>
      <c r="K95" s="233"/>
      <c r="L95" s="233"/>
      <c r="M95" s="233"/>
      <c r="N95" s="233"/>
      <c r="O95" s="233"/>
      <c r="P95" s="233"/>
      <c r="Q95" s="233"/>
      <c r="R95" s="233"/>
    </row>
    <row r="96" spans="1:18" ht="12" x14ac:dyDescent="0.2">
      <c r="A96" s="233"/>
      <c r="B96" s="233"/>
      <c r="C96" s="233"/>
      <c r="D96" s="233"/>
      <c r="E96" s="233"/>
      <c r="F96" s="233"/>
      <c r="G96" s="233"/>
      <c r="H96" s="233"/>
      <c r="I96" s="233"/>
      <c r="J96" s="233"/>
      <c r="K96" s="233"/>
      <c r="L96" s="233"/>
      <c r="M96" s="233"/>
      <c r="N96" s="233"/>
      <c r="O96" s="233"/>
      <c r="P96" s="233"/>
      <c r="Q96" s="233"/>
      <c r="R96" s="233"/>
    </row>
    <row r="97" spans="1:18" ht="12" x14ac:dyDescent="0.2">
      <c r="A97" s="233"/>
      <c r="B97" s="233"/>
      <c r="C97" s="233"/>
      <c r="D97" s="233"/>
      <c r="E97" s="233"/>
      <c r="F97" s="233"/>
      <c r="G97" s="233"/>
      <c r="H97" s="233"/>
      <c r="I97" s="233"/>
      <c r="J97" s="233"/>
      <c r="K97" s="233"/>
      <c r="L97" s="233"/>
      <c r="M97" s="233"/>
      <c r="N97" s="233"/>
      <c r="O97" s="233"/>
      <c r="P97" s="233"/>
      <c r="Q97" s="233"/>
      <c r="R97" s="233"/>
    </row>
    <row r="98" spans="1:18" ht="12" x14ac:dyDescent="0.2">
      <c r="A98" s="233"/>
      <c r="B98" s="233"/>
      <c r="C98" s="233"/>
      <c r="D98" s="233"/>
      <c r="E98" s="233"/>
      <c r="F98" s="233"/>
      <c r="G98" s="233"/>
      <c r="H98" s="233"/>
      <c r="I98" s="233"/>
      <c r="J98" s="233"/>
      <c r="K98" s="233"/>
      <c r="L98" s="233"/>
      <c r="M98" s="233"/>
      <c r="N98" s="233"/>
      <c r="O98" s="233"/>
      <c r="P98" s="233"/>
      <c r="Q98" s="233"/>
      <c r="R98" s="233"/>
    </row>
    <row r="99" spans="1:18" ht="12" x14ac:dyDescent="0.2">
      <c r="A99" s="233">
        <v>1</v>
      </c>
      <c r="B99" s="233"/>
      <c r="C99" s="233"/>
      <c r="D99" s="233"/>
      <c r="E99" s="233"/>
      <c r="F99" s="233"/>
      <c r="G99" s="233"/>
      <c r="H99" s="233"/>
      <c r="I99" s="233"/>
      <c r="J99" s="233"/>
      <c r="K99" s="233"/>
      <c r="L99" s="233"/>
      <c r="M99" s="233"/>
      <c r="N99" s="233"/>
      <c r="O99" s="233"/>
      <c r="P99" s="233"/>
      <c r="Q99" s="233"/>
      <c r="R99" s="233"/>
    </row>
    <row r="100" spans="1:18" ht="12" x14ac:dyDescent="0.2">
      <c r="A100" s="233">
        <v>2</v>
      </c>
      <c r="B100" s="233"/>
      <c r="C100" s="233"/>
      <c r="D100" s="233"/>
      <c r="E100" s="233"/>
      <c r="F100" s="233"/>
      <c r="G100" s="233"/>
      <c r="H100" s="233"/>
      <c r="I100" s="233"/>
      <c r="J100" s="233"/>
      <c r="K100" s="233"/>
      <c r="L100" s="233"/>
      <c r="M100" s="233"/>
      <c r="N100" s="233"/>
      <c r="O100" s="233"/>
      <c r="P100" s="233"/>
      <c r="Q100" s="233"/>
      <c r="R100" s="233"/>
    </row>
    <row r="101" spans="1:18" ht="12" x14ac:dyDescent="0.2">
      <c r="A101" s="233">
        <v>3</v>
      </c>
      <c r="B101" s="233"/>
      <c r="C101" s="233"/>
      <c r="D101" s="233"/>
      <c r="E101" s="233"/>
      <c r="F101" s="233"/>
      <c r="G101" s="233"/>
      <c r="H101" s="233"/>
      <c r="I101" s="233"/>
      <c r="J101" s="233"/>
      <c r="K101" s="233"/>
      <c r="L101" s="233"/>
      <c r="M101" s="233"/>
      <c r="N101" s="233"/>
      <c r="O101" s="233"/>
      <c r="P101" s="233"/>
      <c r="Q101" s="233"/>
      <c r="R101" s="233"/>
    </row>
    <row r="102" spans="1:18" ht="12" x14ac:dyDescent="0.2">
      <c r="A102" s="233">
        <v>4</v>
      </c>
      <c r="B102" s="233"/>
      <c r="C102" s="233"/>
      <c r="D102" s="233"/>
      <c r="E102" s="233"/>
      <c r="F102" s="233"/>
      <c r="G102" s="233"/>
      <c r="H102" s="233"/>
      <c r="I102" s="233"/>
      <c r="J102" s="233"/>
      <c r="K102" s="233"/>
      <c r="L102" s="233"/>
      <c r="M102" s="233"/>
      <c r="N102" s="233"/>
      <c r="O102" s="233"/>
      <c r="P102" s="233"/>
      <c r="Q102" s="233"/>
      <c r="R102" s="233"/>
    </row>
    <row r="103" spans="1:18" ht="12" x14ac:dyDescent="0.2">
      <c r="A103" s="233">
        <v>5</v>
      </c>
      <c r="B103" s="233"/>
      <c r="C103" s="233"/>
      <c r="D103" s="233"/>
      <c r="E103" s="233"/>
      <c r="F103" s="233"/>
      <c r="G103" s="233"/>
      <c r="H103" s="233"/>
      <c r="I103" s="233"/>
      <c r="J103" s="233"/>
      <c r="K103" s="233"/>
      <c r="L103" s="233"/>
      <c r="M103" s="233"/>
      <c r="N103" s="233"/>
      <c r="O103" s="233"/>
      <c r="P103" s="233"/>
      <c r="Q103" s="233"/>
      <c r="R103" s="233"/>
    </row>
    <row r="104" spans="1:18" ht="12" x14ac:dyDescent="0.2">
      <c r="A104" s="233">
        <v>1</v>
      </c>
      <c r="B104" s="233"/>
      <c r="C104" s="233"/>
      <c r="D104" s="233"/>
      <c r="E104" s="233"/>
      <c r="F104" s="233"/>
      <c r="G104" s="233"/>
      <c r="H104" s="233"/>
      <c r="I104" s="233"/>
      <c r="J104" s="233"/>
      <c r="K104" s="233"/>
      <c r="L104" s="233"/>
      <c r="M104" s="233"/>
      <c r="N104" s="233"/>
      <c r="O104" s="233"/>
      <c r="P104" s="233"/>
      <c r="Q104" s="233"/>
      <c r="R104" s="233"/>
    </row>
    <row r="105" spans="1:18" ht="12" x14ac:dyDescent="0.2">
      <c r="A105" s="233">
        <v>2</v>
      </c>
      <c r="B105" s="233"/>
      <c r="C105" s="233"/>
      <c r="D105" s="233"/>
      <c r="E105" s="233"/>
      <c r="F105" s="233"/>
      <c r="G105" s="233"/>
      <c r="H105" s="233"/>
      <c r="I105" s="233"/>
      <c r="J105" s="233"/>
      <c r="K105" s="233"/>
      <c r="L105" s="233"/>
      <c r="M105" s="233"/>
      <c r="N105" s="233"/>
      <c r="O105" s="233"/>
      <c r="P105" s="233"/>
      <c r="Q105" s="233"/>
      <c r="R105" s="233"/>
    </row>
    <row r="106" spans="1:18" ht="12" x14ac:dyDescent="0.2">
      <c r="A106" s="233">
        <v>3</v>
      </c>
      <c r="B106" s="233"/>
      <c r="C106" s="233"/>
      <c r="D106" s="233"/>
      <c r="E106" s="233"/>
      <c r="F106" s="233"/>
      <c r="G106" s="233"/>
      <c r="H106" s="233"/>
      <c r="I106" s="233"/>
      <c r="J106" s="233"/>
      <c r="K106" s="233"/>
      <c r="L106" s="233"/>
      <c r="M106" s="233"/>
      <c r="N106" s="233"/>
      <c r="O106" s="233"/>
      <c r="P106" s="233"/>
      <c r="Q106" s="233"/>
      <c r="R106" s="233"/>
    </row>
    <row r="107" spans="1:18" ht="12" x14ac:dyDescent="0.2">
      <c r="A107" s="233">
        <v>4</v>
      </c>
      <c r="B107" s="233"/>
      <c r="C107" s="233"/>
      <c r="D107" s="233"/>
      <c r="E107" s="233"/>
      <c r="F107" s="233"/>
      <c r="G107" s="233"/>
      <c r="H107" s="233"/>
      <c r="I107" s="233"/>
      <c r="J107" s="233"/>
      <c r="K107" s="233"/>
      <c r="L107" s="233"/>
      <c r="M107" s="233"/>
      <c r="N107" s="233"/>
      <c r="O107" s="233"/>
      <c r="P107" s="233"/>
      <c r="Q107" s="233"/>
      <c r="R107" s="233"/>
    </row>
    <row r="108" spans="1:18" ht="12" x14ac:dyDescent="0.2">
      <c r="A108" s="233">
        <v>5</v>
      </c>
      <c r="B108" s="233"/>
      <c r="C108" s="233"/>
      <c r="D108" s="233"/>
      <c r="E108" s="233"/>
      <c r="F108" s="233"/>
      <c r="G108" s="233"/>
      <c r="H108" s="233"/>
      <c r="I108" s="233"/>
      <c r="J108" s="233"/>
      <c r="K108" s="233"/>
      <c r="L108" s="233"/>
      <c r="M108" s="233"/>
      <c r="N108" s="233"/>
      <c r="O108" s="233"/>
      <c r="P108" s="233"/>
      <c r="Q108" s="233"/>
      <c r="R108" s="233"/>
    </row>
    <row r="109" spans="1:18" ht="12" x14ac:dyDescent="0.2">
      <c r="A109" s="233"/>
      <c r="B109" s="233"/>
      <c r="C109" s="233"/>
      <c r="D109" s="233"/>
      <c r="E109" s="233"/>
      <c r="F109" s="233"/>
      <c r="G109" s="233"/>
      <c r="H109" s="233"/>
      <c r="I109" s="233"/>
      <c r="J109" s="233"/>
      <c r="K109" s="233"/>
      <c r="L109" s="233"/>
      <c r="M109" s="233"/>
      <c r="N109" s="233"/>
      <c r="O109" s="233"/>
      <c r="P109" s="233"/>
      <c r="Q109" s="233"/>
      <c r="R109" s="233"/>
    </row>
    <row r="110" spans="1:18" ht="12" x14ac:dyDescent="0.2">
      <c r="A110" s="233"/>
      <c r="B110" s="233"/>
      <c r="C110" s="233"/>
      <c r="D110" s="233"/>
      <c r="E110" s="233"/>
      <c r="F110" s="233"/>
      <c r="G110" s="233"/>
      <c r="H110" s="233"/>
      <c r="I110" s="233"/>
      <c r="J110" s="233"/>
      <c r="K110" s="233"/>
      <c r="L110" s="233"/>
      <c r="M110" s="233"/>
      <c r="N110" s="233"/>
      <c r="O110" s="233"/>
      <c r="P110" s="233"/>
      <c r="Q110" s="233"/>
      <c r="R110" s="233"/>
    </row>
    <row r="111" spans="1:18" ht="12" x14ac:dyDescent="0.2">
      <c r="A111" s="233"/>
      <c r="B111" s="233"/>
      <c r="C111" s="233"/>
      <c r="D111" s="233"/>
      <c r="E111" s="233"/>
      <c r="F111" s="233"/>
      <c r="G111" s="233"/>
      <c r="H111" s="233"/>
      <c r="I111" s="233"/>
      <c r="J111" s="233"/>
      <c r="K111" s="233"/>
      <c r="L111" s="233"/>
      <c r="M111" s="233"/>
      <c r="N111" s="233"/>
      <c r="O111" s="233"/>
      <c r="P111" s="233"/>
      <c r="Q111" s="233"/>
      <c r="R111" s="233"/>
    </row>
    <row r="112" spans="1:18" ht="12" x14ac:dyDescent="0.2">
      <c r="A112" s="233"/>
      <c r="B112" s="233"/>
      <c r="C112" s="233"/>
      <c r="D112" s="233"/>
      <c r="E112" s="233"/>
      <c r="F112" s="233"/>
      <c r="G112" s="233"/>
      <c r="H112" s="233"/>
      <c r="I112" s="233"/>
      <c r="J112" s="233"/>
      <c r="K112" s="233"/>
      <c r="L112" s="233"/>
      <c r="M112" s="233"/>
      <c r="N112" s="233"/>
      <c r="O112" s="233"/>
      <c r="P112" s="233"/>
      <c r="Q112" s="233"/>
      <c r="R112" s="233"/>
    </row>
    <row r="113" spans="1:18" ht="12" x14ac:dyDescent="0.2">
      <c r="A113" s="233"/>
      <c r="B113" s="233"/>
      <c r="C113" s="233"/>
      <c r="D113" s="233"/>
      <c r="E113" s="233"/>
      <c r="F113" s="233"/>
      <c r="G113" s="233"/>
      <c r="H113" s="233"/>
      <c r="I113" s="233"/>
      <c r="J113" s="233"/>
      <c r="K113" s="233"/>
      <c r="L113" s="233"/>
      <c r="M113" s="233"/>
      <c r="N113" s="233"/>
      <c r="O113" s="233"/>
      <c r="P113" s="233"/>
      <c r="Q113" s="233"/>
      <c r="R113" s="233"/>
    </row>
    <row r="114" spans="1:18" ht="12" x14ac:dyDescent="0.2">
      <c r="A114" s="233"/>
      <c r="B114" s="233"/>
      <c r="C114" s="233"/>
      <c r="D114" s="233"/>
      <c r="E114" s="233"/>
      <c r="F114" s="233"/>
      <c r="G114" s="233"/>
      <c r="H114" s="233"/>
      <c r="I114" s="233"/>
      <c r="J114" s="233"/>
      <c r="K114" s="233"/>
      <c r="L114" s="233"/>
      <c r="M114" s="233"/>
      <c r="N114" s="233"/>
      <c r="O114" s="233"/>
      <c r="P114" s="233"/>
      <c r="Q114" s="233"/>
      <c r="R114" s="233"/>
    </row>
    <row r="115" spans="1:18" ht="12" x14ac:dyDescent="0.2">
      <c r="A115" s="233"/>
      <c r="B115" s="233"/>
      <c r="C115" s="233"/>
      <c r="D115" s="233"/>
      <c r="E115" s="233"/>
      <c r="F115" s="233"/>
      <c r="G115" s="233"/>
      <c r="H115" s="233"/>
      <c r="I115" s="233"/>
      <c r="J115" s="233"/>
      <c r="K115" s="233"/>
      <c r="L115" s="233"/>
      <c r="M115" s="233"/>
      <c r="N115" s="233"/>
      <c r="O115" s="233"/>
      <c r="P115" s="233"/>
      <c r="Q115" s="233"/>
      <c r="R115" s="233"/>
    </row>
    <row r="116" spans="1:18" ht="12" x14ac:dyDescent="0.2">
      <c r="A116" s="233"/>
      <c r="B116" s="233"/>
      <c r="C116" s="233"/>
      <c r="D116" s="233"/>
      <c r="E116" s="233"/>
      <c r="F116" s="233"/>
      <c r="G116" s="233"/>
      <c r="H116" s="233"/>
      <c r="I116" s="233"/>
      <c r="J116" s="233"/>
      <c r="K116" s="233"/>
      <c r="L116" s="233"/>
      <c r="M116" s="233"/>
      <c r="N116" s="233"/>
      <c r="O116" s="233"/>
      <c r="P116" s="233"/>
      <c r="Q116" s="233"/>
      <c r="R116" s="233"/>
    </row>
    <row r="117" spans="1:18" ht="12" x14ac:dyDescent="0.2">
      <c r="A117" s="233"/>
      <c r="B117" s="233"/>
      <c r="C117" s="233"/>
      <c r="D117" s="233"/>
      <c r="E117" s="233"/>
      <c r="F117" s="233"/>
      <c r="G117" s="233"/>
      <c r="H117" s="233"/>
      <c r="I117" s="233"/>
      <c r="J117" s="233"/>
      <c r="K117" s="233"/>
      <c r="L117" s="233"/>
      <c r="M117" s="233"/>
      <c r="N117" s="233"/>
      <c r="O117" s="233"/>
      <c r="P117" s="233"/>
      <c r="Q117" s="233"/>
      <c r="R117" s="233"/>
    </row>
    <row r="118" spans="1:18" ht="12" x14ac:dyDescent="0.2">
      <c r="A118" s="233"/>
      <c r="B118" s="233"/>
      <c r="C118" s="233"/>
      <c r="D118" s="233"/>
      <c r="E118" s="233"/>
      <c r="F118" s="233"/>
      <c r="G118" s="233"/>
      <c r="H118" s="233"/>
      <c r="I118" s="233"/>
      <c r="J118" s="233"/>
      <c r="K118" s="233"/>
      <c r="L118" s="233"/>
      <c r="M118" s="233"/>
      <c r="N118" s="233"/>
      <c r="O118" s="233"/>
      <c r="P118" s="233"/>
      <c r="Q118" s="233"/>
      <c r="R118" s="233"/>
    </row>
    <row r="119" spans="1:18" ht="12" x14ac:dyDescent="0.2">
      <c r="A119" s="233"/>
      <c r="B119" s="233"/>
      <c r="C119" s="233"/>
      <c r="D119" s="233"/>
      <c r="E119" s="233"/>
      <c r="F119" s="233"/>
      <c r="G119" s="233"/>
      <c r="H119" s="233"/>
      <c r="I119" s="233"/>
      <c r="J119" s="233"/>
      <c r="K119" s="233"/>
      <c r="L119" s="233"/>
      <c r="M119" s="233"/>
      <c r="N119" s="233"/>
      <c r="O119" s="233"/>
      <c r="P119" s="233"/>
      <c r="Q119" s="233"/>
      <c r="R119" s="233"/>
    </row>
    <row r="120" spans="1:18" ht="12" x14ac:dyDescent="0.2">
      <c r="A120" s="233"/>
      <c r="B120" s="233"/>
      <c r="C120" s="233"/>
      <c r="D120" s="233"/>
      <c r="E120" s="233"/>
      <c r="F120" s="233"/>
      <c r="G120" s="233"/>
      <c r="H120" s="233"/>
      <c r="I120" s="233"/>
      <c r="J120" s="233"/>
      <c r="K120" s="233"/>
      <c r="L120" s="233"/>
      <c r="M120" s="233"/>
      <c r="N120" s="233"/>
      <c r="O120" s="233"/>
      <c r="P120" s="233"/>
      <c r="Q120" s="233"/>
      <c r="R120" s="233"/>
    </row>
    <row r="121" spans="1:18" ht="12" x14ac:dyDescent="0.2">
      <c r="A121" s="233"/>
      <c r="B121" s="233"/>
      <c r="C121" s="233"/>
      <c r="D121" s="233"/>
      <c r="E121" s="233"/>
      <c r="F121" s="233"/>
      <c r="G121" s="233"/>
      <c r="H121" s="233"/>
      <c r="I121" s="233"/>
      <c r="J121" s="233"/>
      <c r="K121" s="233"/>
      <c r="L121" s="233"/>
      <c r="M121" s="233"/>
      <c r="N121" s="233"/>
      <c r="O121" s="233"/>
      <c r="P121" s="233"/>
      <c r="Q121" s="233"/>
      <c r="R121" s="233"/>
    </row>
    <row r="122" spans="1:18" ht="12" x14ac:dyDescent="0.2">
      <c r="A122" s="233"/>
      <c r="B122" s="233"/>
      <c r="C122" s="233"/>
      <c r="D122" s="233"/>
      <c r="E122" s="233"/>
      <c r="F122" s="233"/>
      <c r="G122" s="233"/>
      <c r="H122" s="233"/>
      <c r="I122" s="233"/>
      <c r="J122" s="233"/>
      <c r="K122" s="233"/>
      <c r="L122" s="233"/>
      <c r="M122" s="233"/>
      <c r="N122" s="233"/>
      <c r="O122" s="233"/>
      <c r="P122" s="233"/>
      <c r="Q122" s="233"/>
      <c r="R122" s="233"/>
    </row>
    <row r="123" spans="1:18" ht="12" x14ac:dyDescent="0.2">
      <c r="A123" s="233"/>
      <c r="B123" s="233"/>
      <c r="C123" s="233"/>
      <c r="D123" s="233"/>
      <c r="E123" s="233"/>
      <c r="F123" s="233"/>
      <c r="G123" s="233"/>
      <c r="H123" s="233"/>
      <c r="I123" s="233"/>
      <c r="J123" s="233"/>
      <c r="K123" s="233"/>
      <c r="L123" s="233"/>
      <c r="M123" s="233"/>
      <c r="N123" s="233"/>
      <c r="O123" s="233"/>
      <c r="P123" s="233"/>
      <c r="Q123" s="233"/>
      <c r="R123" s="233"/>
    </row>
    <row r="124" spans="1:18" ht="12" x14ac:dyDescent="0.2">
      <c r="A124" s="233"/>
      <c r="B124" s="233"/>
      <c r="C124" s="233"/>
      <c r="D124" s="233"/>
      <c r="E124" s="233"/>
      <c r="F124" s="233"/>
      <c r="G124" s="233"/>
      <c r="H124" s="233"/>
      <c r="I124" s="233"/>
      <c r="J124" s="233"/>
      <c r="K124" s="233"/>
      <c r="L124" s="233"/>
      <c r="M124" s="233"/>
      <c r="N124" s="233"/>
      <c r="O124" s="233"/>
      <c r="P124" s="233"/>
      <c r="Q124" s="233"/>
      <c r="R124" s="233"/>
    </row>
    <row r="125" spans="1:18" ht="12" x14ac:dyDescent="0.2">
      <c r="A125" s="233"/>
      <c r="B125" s="233"/>
      <c r="C125" s="233"/>
      <c r="D125" s="233"/>
      <c r="E125" s="233"/>
      <c r="F125" s="233"/>
      <c r="G125" s="233"/>
      <c r="H125" s="233"/>
      <c r="I125" s="233"/>
      <c r="J125" s="233"/>
      <c r="K125" s="233"/>
      <c r="L125" s="233"/>
      <c r="M125" s="233"/>
      <c r="N125" s="233"/>
      <c r="O125" s="233"/>
      <c r="P125" s="233"/>
      <c r="Q125" s="233"/>
      <c r="R125" s="233"/>
    </row>
    <row r="126" spans="1:18" ht="12" x14ac:dyDescent="0.2">
      <c r="A126" s="233"/>
      <c r="B126" s="233"/>
      <c r="C126" s="233"/>
      <c r="D126" s="233"/>
      <c r="E126" s="233"/>
      <c r="F126" s="233"/>
      <c r="G126" s="233"/>
      <c r="H126" s="233"/>
      <c r="I126" s="233"/>
      <c r="J126" s="233"/>
      <c r="K126" s="233"/>
      <c r="L126" s="233"/>
      <c r="M126" s="233"/>
      <c r="N126" s="233"/>
      <c r="O126" s="233"/>
      <c r="P126" s="233"/>
      <c r="Q126" s="233"/>
      <c r="R126" s="233"/>
    </row>
    <row r="127" spans="1:18" ht="12" x14ac:dyDescent="0.2">
      <c r="A127" s="233"/>
      <c r="B127" s="233"/>
      <c r="C127" s="233"/>
      <c r="D127" s="233"/>
      <c r="E127" s="233"/>
      <c r="F127" s="233"/>
      <c r="G127" s="233"/>
      <c r="H127" s="233"/>
      <c r="I127" s="233"/>
      <c r="J127" s="233"/>
      <c r="K127" s="233"/>
      <c r="L127" s="233"/>
      <c r="M127" s="233"/>
      <c r="N127" s="233"/>
      <c r="O127" s="233"/>
      <c r="P127" s="233"/>
      <c r="Q127" s="233"/>
      <c r="R127" s="233"/>
    </row>
    <row r="128" spans="1:18" ht="12" x14ac:dyDescent="0.2">
      <c r="A128" s="233"/>
      <c r="B128" s="233"/>
      <c r="C128" s="233"/>
      <c r="D128" s="233"/>
      <c r="E128" s="233"/>
      <c r="F128" s="233"/>
      <c r="G128" s="233"/>
      <c r="H128" s="233"/>
      <c r="I128" s="233"/>
      <c r="J128" s="233"/>
      <c r="K128" s="233"/>
      <c r="L128" s="233"/>
      <c r="M128" s="233"/>
      <c r="N128" s="233"/>
      <c r="O128" s="233"/>
      <c r="P128" s="233"/>
      <c r="Q128" s="233"/>
      <c r="R128" s="233"/>
    </row>
    <row r="129" spans="1:18" ht="12" x14ac:dyDescent="0.2">
      <c r="A129" s="233"/>
      <c r="B129" s="233"/>
      <c r="C129" s="233"/>
      <c r="D129" s="233"/>
      <c r="E129" s="233"/>
      <c r="F129" s="233"/>
      <c r="G129" s="233"/>
      <c r="H129" s="233"/>
      <c r="I129" s="233"/>
      <c r="J129" s="233"/>
      <c r="K129" s="233"/>
      <c r="L129" s="233"/>
      <c r="M129" s="233"/>
      <c r="N129" s="233"/>
      <c r="O129" s="233"/>
      <c r="P129" s="233"/>
      <c r="Q129" s="233"/>
      <c r="R129" s="233"/>
    </row>
    <row r="130" spans="1:18" ht="12" x14ac:dyDescent="0.2">
      <c r="A130" s="233"/>
      <c r="B130" s="233"/>
      <c r="C130" s="233"/>
      <c r="D130" s="233"/>
      <c r="E130" s="233"/>
      <c r="F130" s="233"/>
      <c r="G130" s="233"/>
      <c r="H130" s="233"/>
      <c r="I130" s="233"/>
      <c r="J130" s="233"/>
      <c r="K130" s="233"/>
      <c r="L130" s="233"/>
      <c r="M130" s="233"/>
      <c r="N130" s="233"/>
      <c r="O130" s="233"/>
      <c r="P130" s="233"/>
      <c r="Q130" s="233"/>
      <c r="R130" s="233"/>
    </row>
    <row r="131" spans="1:18" ht="12" x14ac:dyDescent="0.2">
      <c r="A131" s="233"/>
      <c r="B131" s="233"/>
      <c r="C131" s="233"/>
      <c r="D131" s="233"/>
      <c r="E131" s="233"/>
      <c r="F131" s="233"/>
      <c r="G131" s="233"/>
      <c r="H131" s="233"/>
      <c r="I131" s="233"/>
      <c r="J131" s="233"/>
      <c r="K131" s="233"/>
      <c r="L131" s="233"/>
      <c r="M131" s="233"/>
      <c r="N131" s="233"/>
      <c r="O131" s="233"/>
      <c r="P131" s="233"/>
      <c r="Q131" s="233"/>
      <c r="R131" s="233"/>
    </row>
    <row r="132" spans="1:18" ht="12" x14ac:dyDescent="0.2">
      <c r="A132" s="233"/>
      <c r="B132" s="233"/>
      <c r="C132" s="233"/>
      <c r="D132" s="233"/>
      <c r="E132" s="233"/>
      <c r="F132" s="233"/>
      <c r="G132" s="233"/>
      <c r="H132" s="233"/>
      <c r="I132" s="233"/>
      <c r="J132" s="233"/>
      <c r="K132" s="233"/>
      <c r="L132" s="233"/>
      <c r="M132" s="233"/>
      <c r="N132" s="233"/>
      <c r="O132" s="233"/>
      <c r="P132" s="233"/>
      <c r="Q132" s="233"/>
      <c r="R132" s="233"/>
    </row>
    <row r="133" spans="1:18" ht="12" x14ac:dyDescent="0.2">
      <c r="A133" s="233"/>
      <c r="B133" s="233"/>
      <c r="C133" s="233"/>
      <c r="D133" s="233"/>
      <c r="E133" s="233"/>
      <c r="F133" s="233"/>
      <c r="G133" s="233"/>
      <c r="H133" s="233"/>
      <c r="I133" s="233"/>
      <c r="J133" s="233"/>
      <c r="K133" s="233"/>
      <c r="L133" s="233"/>
      <c r="M133" s="233"/>
      <c r="N133" s="233"/>
      <c r="O133" s="233"/>
      <c r="P133" s="233"/>
      <c r="Q133" s="233"/>
      <c r="R133" s="233"/>
    </row>
    <row r="134" spans="1:18" ht="12" x14ac:dyDescent="0.2">
      <c r="A134" s="233"/>
      <c r="B134" s="233"/>
      <c r="C134" s="233"/>
      <c r="D134" s="233"/>
      <c r="E134" s="233"/>
      <c r="F134" s="233"/>
      <c r="G134" s="233"/>
      <c r="H134" s="233"/>
      <c r="I134" s="233"/>
      <c r="J134" s="233"/>
      <c r="K134" s="233"/>
      <c r="L134" s="233"/>
      <c r="M134" s="233"/>
      <c r="N134" s="233"/>
      <c r="O134" s="233"/>
      <c r="P134" s="233"/>
      <c r="Q134" s="233"/>
      <c r="R134" s="233"/>
    </row>
    <row r="135" spans="1:18" ht="12" x14ac:dyDescent="0.2">
      <c r="A135" s="233"/>
      <c r="B135" s="233"/>
      <c r="C135" s="233"/>
      <c r="D135" s="233"/>
      <c r="E135" s="233"/>
      <c r="F135" s="233"/>
      <c r="G135" s="233"/>
      <c r="H135" s="233"/>
      <c r="I135" s="233"/>
      <c r="J135" s="233"/>
      <c r="K135" s="233"/>
      <c r="L135" s="233"/>
      <c r="M135" s="233"/>
      <c r="N135" s="233"/>
      <c r="O135" s="233"/>
      <c r="P135" s="233"/>
      <c r="Q135" s="233"/>
      <c r="R135" s="233"/>
    </row>
    <row r="136" spans="1:18" ht="12" x14ac:dyDescent="0.2">
      <c r="A136" s="233"/>
      <c r="B136" s="233"/>
      <c r="C136" s="233"/>
      <c r="D136" s="233"/>
      <c r="E136" s="233"/>
      <c r="F136" s="233"/>
      <c r="G136" s="233"/>
      <c r="H136" s="233"/>
      <c r="I136" s="233"/>
      <c r="J136" s="233"/>
      <c r="K136" s="233"/>
      <c r="L136" s="233"/>
      <c r="M136" s="233"/>
      <c r="N136" s="233"/>
      <c r="O136" s="233"/>
      <c r="P136" s="233"/>
      <c r="Q136" s="233"/>
      <c r="R136" s="233"/>
    </row>
    <row r="137" spans="1:18" ht="12" x14ac:dyDescent="0.2">
      <c r="A137" s="233"/>
      <c r="B137" s="233"/>
      <c r="C137" s="233"/>
      <c r="D137" s="233"/>
      <c r="E137" s="233"/>
      <c r="F137" s="233"/>
      <c r="G137" s="233"/>
      <c r="H137" s="233"/>
      <c r="I137" s="233"/>
      <c r="J137" s="233"/>
      <c r="K137" s="233"/>
      <c r="L137" s="233"/>
      <c r="M137" s="233"/>
      <c r="N137" s="233"/>
      <c r="O137" s="233"/>
      <c r="P137" s="233"/>
      <c r="Q137" s="233"/>
      <c r="R137" s="233"/>
    </row>
    <row r="138" spans="1:18" ht="12" x14ac:dyDescent="0.2">
      <c r="A138" s="233"/>
      <c r="B138" s="233"/>
      <c r="C138" s="233"/>
      <c r="D138" s="233"/>
      <c r="E138" s="233"/>
      <c r="F138" s="233"/>
      <c r="G138" s="233"/>
      <c r="H138" s="233"/>
      <c r="I138" s="233"/>
      <c r="J138" s="233"/>
      <c r="K138" s="233"/>
      <c r="L138" s="233"/>
      <c r="M138" s="233"/>
      <c r="N138" s="233"/>
      <c r="O138" s="233"/>
      <c r="P138" s="233"/>
      <c r="Q138" s="233"/>
      <c r="R138" s="233"/>
    </row>
    <row r="139" spans="1:18" ht="12" x14ac:dyDescent="0.2">
      <c r="A139" s="233"/>
      <c r="B139" s="233"/>
      <c r="C139" s="233"/>
      <c r="D139" s="233"/>
      <c r="E139" s="233"/>
      <c r="F139" s="233"/>
      <c r="G139" s="233"/>
      <c r="H139" s="233"/>
      <c r="I139" s="233"/>
      <c r="J139" s="233"/>
      <c r="K139" s="233"/>
      <c r="L139" s="233"/>
      <c r="M139" s="233"/>
      <c r="N139" s="233"/>
      <c r="O139" s="233"/>
      <c r="P139" s="233"/>
      <c r="Q139" s="233"/>
      <c r="R139" s="233"/>
    </row>
    <row r="140" spans="1:18" ht="12" x14ac:dyDescent="0.2">
      <c r="A140" s="233"/>
      <c r="B140" s="233"/>
      <c r="C140" s="233"/>
      <c r="D140" s="233"/>
      <c r="E140" s="233"/>
      <c r="F140" s="233"/>
      <c r="G140" s="233"/>
      <c r="H140" s="233"/>
      <c r="I140" s="233"/>
      <c r="J140" s="233"/>
      <c r="K140" s="233"/>
      <c r="L140" s="233"/>
      <c r="M140" s="233"/>
      <c r="N140" s="233"/>
      <c r="O140" s="233"/>
      <c r="P140" s="233"/>
      <c r="Q140" s="233"/>
      <c r="R140" s="233"/>
    </row>
    <row r="141" spans="1:18" ht="12" x14ac:dyDescent="0.2">
      <c r="A141" s="233"/>
      <c r="B141" s="233"/>
      <c r="C141" s="233"/>
      <c r="D141" s="233"/>
      <c r="E141" s="233"/>
      <c r="F141" s="233"/>
      <c r="G141" s="233"/>
      <c r="H141" s="233"/>
      <c r="I141" s="233"/>
      <c r="J141" s="233"/>
      <c r="K141" s="233"/>
      <c r="L141" s="233"/>
      <c r="M141" s="233"/>
      <c r="N141" s="233"/>
      <c r="O141" s="233"/>
      <c r="P141" s="233"/>
      <c r="Q141" s="233"/>
      <c r="R141" s="233"/>
    </row>
    <row r="142" spans="1:18" ht="12" x14ac:dyDescent="0.2">
      <c r="A142" s="233"/>
      <c r="B142" s="233"/>
      <c r="C142" s="233"/>
      <c r="D142" s="233"/>
      <c r="E142" s="233"/>
      <c r="F142" s="233"/>
      <c r="G142" s="233"/>
      <c r="H142" s="233"/>
      <c r="I142" s="233"/>
      <c r="J142" s="233"/>
      <c r="K142" s="233"/>
      <c r="L142" s="233"/>
      <c r="M142" s="233"/>
      <c r="N142" s="233"/>
      <c r="O142" s="233"/>
      <c r="P142" s="233"/>
      <c r="Q142" s="233"/>
      <c r="R142" s="233"/>
    </row>
    <row r="143" spans="1:18" ht="12" x14ac:dyDescent="0.2">
      <c r="A143" s="233"/>
      <c r="B143" s="233"/>
      <c r="C143" s="233"/>
      <c r="D143" s="233"/>
      <c r="E143" s="233"/>
      <c r="F143" s="233"/>
      <c r="G143" s="233"/>
      <c r="H143" s="233"/>
      <c r="I143" s="233"/>
      <c r="J143" s="233"/>
      <c r="K143" s="233"/>
      <c r="L143" s="233"/>
      <c r="M143" s="233"/>
      <c r="N143" s="233"/>
      <c r="O143" s="233"/>
      <c r="P143" s="233"/>
      <c r="Q143" s="233"/>
      <c r="R143" s="233"/>
    </row>
    <row r="144" spans="1:18" ht="12" x14ac:dyDescent="0.2">
      <c r="A144" s="233"/>
      <c r="B144" s="233"/>
      <c r="C144" s="233"/>
      <c r="D144" s="233"/>
      <c r="E144" s="233"/>
      <c r="F144" s="233"/>
      <c r="G144" s="233"/>
      <c r="H144" s="233"/>
      <c r="I144" s="233"/>
      <c r="J144" s="233"/>
      <c r="K144" s="233"/>
      <c r="L144" s="233"/>
      <c r="M144" s="233"/>
      <c r="N144" s="233"/>
      <c r="O144" s="233"/>
      <c r="P144" s="233"/>
      <c r="Q144" s="233"/>
      <c r="R144" s="233"/>
    </row>
    <row r="145" spans="1:18" ht="12" x14ac:dyDescent="0.2">
      <c r="A145" s="233"/>
      <c r="B145" s="233"/>
      <c r="C145" s="233"/>
      <c r="D145" s="233"/>
      <c r="E145" s="233"/>
      <c r="F145" s="233"/>
      <c r="G145" s="233"/>
      <c r="H145" s="233"/>
      <c r="I145" s="233"/>
      <c r="J145" s="233"/>
      <c r="K145" s="233"/>
      <c r="L145" s="233"/>
      <c r="M145" s="233"/>
      <c r="N145" s="233"/>
      <c r="O145" s="233"/>
      <c r="P145" s="233"/>
      <c r="Q145" s="233"/>
      <c r="R145" s="233"/>
    </row>
    <row r="146" spans="1:18" ht="12" x14ac:dyDescent="0.2">
      <c r="A146" s="233"/>
      <c r="B146" s="233"/>
      <c r="C146" s="233"/>
      <c r="D146" s="233"/>
      <c r="E146" s="233"/>
      <c r="F146" s="233"/>
      <c r="G146" s="233"/>
      <c r="H146" s="233"/>
      <c r="I146" s="233"/>
      <c r="J146" s="233"/>
      <c r="K146" s="233"/>
      <c r="L146" s="233"/>
      <c r="M146" s="233"/>
      <c r="N146" s="233"/>
      <c r="O146" s="233"/>
      <c r="P146" s="233"/>
      <c r="Q146" s="233"/>
      <c r="R146" s="233"/>
    </row>
    <row r="147" spans="1:18" ht="12" x14ac:dyDescent="0.2">
      <c r="A147" s="233"/>
      <c r="B147" s="233"/>
      <c r="C147" s="233"/>
      <c r="D147" s="233"/>
      <c r="E147" s="233"/>
      <c r="F147" s="233"/>
      <c r="G147" s="233"/>
      <c r="H147" s="233"/>
      <c r="I147" s="233"/>
      <c r="J147" s="233"/>
      <c r="K147" s="233"/>
      <c r="L147" s="233"/>
      <c r="M147" s="233"/>
      <c r="N147" s="233"/>
      <c r="O147" s="233"/>
      <c r="P147" s="233"/>
      <c r="Q147" s="233"/>
      <c r="R147" s="233"/>
    </row>
    <row r="148" spans="1:18" ht="12" x14ac:dyDescent="0.2">
      <c r="A148" s="233"/>
      <c r="B148" s="233"/>
      <c r="C148" s="233"/>
      <c r="D148" s="233"/>
      <c r="E148" s="233"/>
      <c r="F148" s="233"/>
      <c r="G148" s="233"/>
      <c r="H148" s="233"/>
      <c r="I148" s="233"/>
      <c r="J148" s="233"/>
      <c r="K148" s="233"/>
      <c r="L148" s="233"/>
      <c r="M148" s="233"/>
      <c r="N148" s="233"/>
      <c r="O148" s="233"/>
      <c r="P148" s="233"/>
      <c r="Q148" s="233"/>
      <c r="R148" s="233"/>
    </row>
    <row r="149" spans="1:18" ht="12" x14ac:dyDescent="0.2">
      <c r="A149" s="233"/>
      <c r="B149" s="233"/>
      <c r="C149" s="233"/>
      <c r="D149" s="233"/>
      <c r="E149" s="233"/>
      <c r="F149" s="233"/>
      <c r="G149" s="233"/>
      <c r="H149" s="233"/>
      <c r="I149" s="233"/>
      <c r="J149" s="233"/>
      <c r="K149" s="233"/>
      <c r="L149" s="233"/>
      <c r="M149" s="233"/>
      <c r="N149" s="233"/>
      <c r="O149" s="233"/>
      <c r="P149" s="233"/>
      <c r="Q149" s="233"/>
      <c r="R149" s="233"/>
    </row>
    <row r="150" spans="1:18" ht="12" x14ac:dyDescent="0.2">
      <c r="A150" s="233"/>
      <c r="B150" s="233"/>
      <c r="C150" s="233"/>
      <c r="D150" s="233"/>
      <c r="E150" s="233"/>
      <c r="F150" s="233"/>
      <c r="G150" s="233"/>
      <c r="H150" s="233"/>
      <c r="I150" s="233"/>
      <c r="J150" s="233"/>
      <c r="K150" s="233"/>
      <c r="L150" s="233"/>
      <c r="M150" s="233"/>
      <c r="N150" s="233"/>
      <c r="O150" s="233"/>
      <c r="P150" s="233"/>
      <c r="Q150" s="233"/>
      <c r="R150" s="233"/>
    </row>
    <row r="151" spans="1:18" ht="12" x14ac:dyDescent="0.2">
      <c r="A151" s="233"/>
      <c r="B151" s="233"/>
      <c r="C151" s="233"/>
      <c r="D151" s="233"/>
      <c r="E151" s="233"/>
      <c r="F151" s="233"/>
      <c r="G151" s="233"/>
      <c r="H151" s="233"/>
      <c r="I151" s="233"/>
      <c r="J151" s="233"/>
      <c r="K151" s="233"/>
      <c r="L151" s="233"/>
      <c r="M151" s="233"/>
      <c r="N151" s="233"/>
      <c r="O151" s="233"/>
      <c r="P151" s="233"/>
      <c r="Q151" s="233"/>
      <c r="R151" s="233"/>
    </row>
    <row r="152" spans="1:18" ht="12" x14ac:dyDescent="0.2">
      <c r="A152" s="233"/>
      <c r="B152" s="233"/>
      <c r="C152" s="233"/>
      <c r="D152" s="233"/>
      <c r="E152" s="233"/>
      <c r="F152" s="233"/>
      <c r="G152" s="233"/>
      <c r="H152" s="233"/>
      <c r="I152" s="233"/>
      <c r="J152" s="233"/>
      <c r="K152" s="233"/>
      <c r="L152" s="233"/>
      <c r="M152" s="233"/>
      <c r="N152" s="233"/>
      <c r="O152" s="233"/>
      <c r="P152" s="233"/>
      <c r="Q152" s="233"/>
      <c r="R152" s="233"/>
    </row>
    <row r="153" spans="1:18" ht="12" x14ac:dyDescent="0.2">
      <c r="A153" s="233"/>
      <c r="B153" s="233"/>
      <c r="C153" s="233"/>
      <c r="D153" s="233"/>
      <c r="E153" s="233"/>
      <c r="F153" s="233"/>
      <c r="G153" s="233"/>
      <c r="H153" s="233"/>
      <c r="I153" s="233"/>
      <c r="J153" s="233"/>
      <c r="K153" s="233"/>
      <c r="L153" s="233"/>
      <c r="M153" s="233"/>
      <c r="N153" s="233"/>
      <c r="O153" s="233"/>
      <c r="P153" s="233"/>
      <c r="Q153" s="233"/>
      <c r="R153" s="233"/>
    </row>
    <row r="154" spans="1:18" ht="12" x14ac:dyDescent="0.2">
      <c r="A154" s="233"/>
      <c r="B154" s="233"/>
      <c r="C154" s="233"/>
      <c r="D154" s="233"/>
      <c r="E154" s="233"/>
      <c r="F154" s="233"/>
      <c r="G154" s="233"/>
      <c r="H154" s="233"/>
      <c r="I154" s="233"/>
      <c r="J154" s="233"/>
      <c r="K154" s="233"/>
      <c r="L154" s="233"/>
      <c r="M154" s="233"/>
      <c r="N154" s="233"/>
      <c r="O154" s="233"/>
      <c r="P154" s="233"/>
      <c r="Q154" s="233"/>
      <c r="R154" s="233"/>
    </row>
    <row r="155" spans="1:18" ht="12" x14ac:dyDescent="0.2">
      <c r="A155" s="233"/>
      <c r="B155" s="233"/>
      <c r="C155" s="233"/>
      <c r="D155" s="233"/>
      <c r="E155" s="233"/>
      <c r="F155" s="233"/>
      <c r="G155" s="233"/>
      <c r="H155" s="233"/>
      <c r="I155" s="233"/>
      <c r="J155" s="233"/>
      <c r="K155" s="233"/>
      <c r="L155" s="233"/>
      <c r="M155" s="233"/>
      <c r="N155" s="233"/>
      <c r="O155" s="233"/>
      <c r="P155" s="233"/>
      <c r="Q155" s="233"/>
      <c r="R155" s="233"/>
    </row>
    <row r="156" spans="1:18" ht="12" x14ac:dyDescent="0.2">
      <c r="A156" s="233"/>
      <c r="B156" s="233"/>
      <c r="C156" s="233"/>
      <c r="D156" s="233"/>
      <c r="E156" s="233"/>
      <c r="F156" s="233"/>
      <c r="G156" s="233"/>
      <c r="H156" s="233"/>
      <c r="I156" s="233"/>
      <c r="J156" s="233"/>
      <c r="K156" s="233"/>
      <c r="L156" s="233"/>
      <c r="M156" s="233"/>
      <c r="N156" s="233"/>
      <c r="O156" s="233"/>
      <c r="P156" s="233"/>
      <c r="Q156" s="233"/>
      <c r="R156" s="233"/>
    </row>
    <row r="157" spans="1:18" ht="12" x14ac:dyDescent="0.2">
      <c r="A157" s="233"/>
      <c r="B157" s="233"/>
      <c r="C157" s="233"/>
      <c r="D157" s="233"/>
      <c r="E157" s="233"/>
      <c r="F157" s="233"/>
      <c r="G157" s="233"/>
      <c r="H157" s="233"/>
      <c r="I157" s="233"/>
      <c r="J157" s="233"/>
      <c r="K157" s="233"/>
      <c r="L157" s="233"/>
      <c r="M157" s="233"/>
      <c r="N157" s="233"/>
      <c r="O157" s="233"/>
      <c r="P157" s="233"/>
      <c r="Q157" s="233"/>
      <c r="R157" s="233"/>
    </row>
    <row r="158" spans="1:18" ht="12" x14ac:dyDescent="0.2">
      <c r="A158" s="233"/>
      <c r="B158" s="233"/>
      <c r="C158" s="233"/>
      <c r="D158" s="233"/>
      <c r="E158" s="233"/>
      <c r="F158" s="233"/>
      <c r="G158" s="233"/>
      <c r="H158" s="233"/>
      <c r="I158" s="233"/>
      <c r="J158" s="233"/>
      <c r="K158" s="233"/>
      <c r="L158" s="233"/>
      <c r="M158" s="233"/>
      <c r="N158" s="233"/>
      <c r="O158" s="233"/>
      <c r="P158" s="233"/>
      <c r="Q158" s="233"/>
      <c r="R158" s="233"/>
    </row>
    <row r="159" spans="1:18" ht="12" x14ac:dyDescent="0.2">
      <c r="A159" s="233"/>
      <c r="B159" s="233"/>
      <c r="C159" s="233"/>
      <c r="D159" s="233"/>
      <c r="E159" s="233"/>
      <c r="F159" s="233"/>
      <c r="G159" s="233"/>
      <c r="H159" s="233"/>
      <c r="I159" s="233"/>
      <c r="J159" s="233"/>
      <c r="K159" s="233"/>
      <c r="L159" s="233"/>
      <c r="M159" s="233"/>
      <c r="N159" s="233"/>
      <c r="O159" s="233"/>
      <c r="P159" s="233"/>
      <c r="Q159" s="233"/>
      <c r="R159" s="233"/>
    </row>
    <row r="160" spans="1:18" ht="12" x14ac:dyDescent="0.2">
      <c r="A160" s="233"/>
      <c r="B160" s="233"/>
      <c r="C160" s="233"/>
      <c r="D160" s="233"/>
      <c r="E160" s="233"/>
      <c r="F160" s="233"/>
      <c r="G160" s="233"/>
      <c r="H160" s="233"/>
      <c r="I160" s="233"/>
      <c r="J160" s="233"/>
      <c r="K160" s="233"/>
      <c r="L160" s="233"/>
      <c r="M160" s="233"/>
      <c r="N160" s="233"/>
      <c r="O160" s="233"/>
      <c r="P160" s="233"/>
      <c r="Q160" s="233"/>
      <c r="R160" s="233"/>
    </row>
    <row r="161" spans="1:18" ht="12" x14ac:dyDescent="0.2">
      <c r="A161" s="233"/>
      <c r="B161" s="233"/>
      <c r="C161" s="233"/>
      <c r="D161" s="233"/>
      <c r="E161" s="233"/>
      <c r="F161" s="233"/>
      <c r="G161" s="233"/>
      <c r="H161" s="233"/>
      <c r="I161" s="233"/>
      <c r="J161" s="233"/>
      <c r="K161" s="233"/>
      <c r="L161" s="233"/>
      <c r="M161" s="233"/>
      <c r="N161" s="233"/>
      <c r="O161" s="233"/>
      <c r="P161" s="233"/>
      <c r="Q161" s="233"/>
      <c r="R161" s="233"/>
    </row>
    <row r="162" spans="1:18" ht="12" x14ac:dyDescent="0.2">
      <c r="A162" s="233"/>
      <c r="B162" s="233"/>
      <c r="C162" s="233"/>
      <c r="D162" s="233"/>
      <c r="E162" s="233"/>
      <c r="F162" s="233"/>
      <c r="G162" s="233"/>
      <c r="H162" s="233"/>
      <c r="I162" s="233"/>
      <c r="J162" s="233"/>
      <c r="K162" s="233"/>
      <c r="L162" s="233"/>
      <c r="M162" s="233"/>
      <c r="N162" s="233"/>
      <c r="O162" s="233"/>
      <c r="P162" s="233"/>
      <c r="Q162" s="233"/>
      <c r="R162" s="233"/>
    </row>
    <row r="163" spans="1:18" ht="12" x14ac:dyDescent="0.2">
      <c r="A163" s="233"/>
      <c r="B163" s="233"/>
      <c r="C163" s="233"/>
      <c r="D163" s="233"/>
      <c r="E163" s="233"/>
      <c r="F163" s="233"/>
      <c r="G163" s="233"/>
      <c r="H163" s="233"/>
      <c r="I163" s="233"/>
      <c r="J163" s="233"/>
      <c r="K163" s="233"/>
      <c r="L163" s="233"/>
      <c r="M163" s="233"/>
      <c r="N163" s="233"/>
      <c r="O163" s="233"/>
      <c r="P163" s="233"/>
      <c r="Q163" s="233"/>
      <c r="R163" s="233"/>
    </row>
    <row r="164" spans="1:18" ht="12" x14ac:dyDescent="0.2">
      <c r="A164" s="233"/>
      <c r="B164" s="233"/>
      <c r="C164" s="233"/>
      <c r="D164" s="233"/>
      <c r="E164" s="233"/>
      <c r="F164" s="233"/>
      <c r="G164" s="233"/>
      <c r="H164" s="233"/>
      <c r="I164" s="233"/>
      <c r="J164" s="233"/>
      <c r="K164" s="233"/>
      <c r="L164" s="233"/>
      <c r="M164" s="233"/>
      <c r="N164" s="233"/>
      <c r="O164" s="233"/>
      <c r="P164" s="233"/>
      <c r="Q164" s="233"/>
      <c r="R164" s="233"/>
    </row>
    <row r="165" spans="1:18" ht="12" x14ac:dyDescent="0.2">
      <c r="A165" s="233"/>
      <c r="B165" s="233"/>
      <c r="C165" s="233"/>
      <c r="D165" s="233"/>
      <c r="E165" s="233"/>
      <c r="F165" s="233"/>
      <c r="G165" s="233"/>
      <c r="H165" s="233"/>
      <c r="I165" s="233"/>
      <c r="J165" s="233"/>
      <c r="K165" s="233"/>
      <c r="L165" s="233"/>
      <c r="M165" s="233"/>
      <c r="N165" s="233"/>
      <c r="O165" s="233"/>
      <c r="P165" s="233"/>
      <c r="Q165" s="233"/>
      <c r="R165" s="233"/>
    </row>
    <row r="166" spans="1:18" ht="12" x14ac:dyDescent="0.2">
      <c r="A166" s="233"/>
      <c r="B166" s="233"/>
      <c r="C166" s="233"/>
      <c r="D166" s="233"/>
      <c r="E166" s="233"/>
      <c r="F166" s="233"/>
      <c r="G166" s="233"/>
      <c r="H166" s="233"/>
      <c r="I166" s="233"/>
      <c r="J166" s="233"/>
      <c r="K166" s="233"/>
      <c r="L166" s="233"/>
      <c r="M166" s="233"/>
      <c r="N166" s="233"/>
      <c r="O166" s="233"/>
      <c r="P166" s="233"/>
      <c r="Q166" s="233"/>
      <c r="R166" s="233"/>
    </row>
    <row r="167" spans="1:18" ht="12" x14ac:dyDescent="0.2">
      <c r="A167" s="233"/>
      <c r="B167" s="233"/>
      <c r="C167" s="233"/>
      <c r="D167" s="233"/>
      <c r="E167" s="233"/>
      <c r="F167" s="233"/>
      <c r="G167" s="233"/>
      <c r="H167" s="233"/>
      <c r="I167" s="233"/>
      <c r="J167" s="233"/>
      <c r="K167" s="233"/>
      <c r="L167" s="233"/>
      <c r="M167" s="233"/>
      <c r="N167" s="233"/>
      <c r="O167" s="233"/>
      <c r="P167" s="233"/>
      <c r="Q167" s="233"/>
      <c r="R167" s="233"/>
    </row>
    <row r="168" spans="1:18" ht="12" x14ac:dyDescent="0.2">
      <c r="A168" s="233"/>
      <c r="B168" s="233"/>
      <c r="C168" s="233"/>
      <c r="D168" s="233"/>
      <c r="E168" s="233"/>
      <c r="F168" s="233"/>
      <c r="G168" s="233"/>
      <c r="H168" s="233"/>
      <c r="I168" s="233"/>
      <c r="J168" s="233"/>
      <c r="K168" s="233"/>
      <c r="L168" s="233"/>
      <c r="M168" s="233"/>
      <c r="N168" s="233"/>
      <c r="O168" s="233"/>
      <c r="P168" s="233"/>
      <c r="Q168" s="233"/>
      <c r="R168" s="233"/>
    </row>
    <row r="169" spans="1:18" ht="12" x14ac:dyDescent="0.2">
      <c r="A169" s="233"/>
      <c r="B169" s="233"/>
      <c r="C169" s="233"/>
      <c r="D169" s="233"/>
      <c r="E169" s="233"/>
      <c r="F169" s="233"/>
      <c r="G169" s="233"/>
      <c r="H169" s="233"/>
      <c r="I169" s="233"/>
      <c r="J169" s="233"/>
      <c r="K169" s="233"/>
      <c r="L169" s="233"/>
      <c r="M169" s="233"/>
      <c r="N169" s="233"/>
      <c r="O169" s="233"/>
      <c r="P169" s="233"/>
      <c r="Q169" s="233"/>
      <c r="R169" s="233"/>
    </row>
    <row r="170" spans="1:18" ht="12" x14ac:dyDescent="0.2">
      <c r="A170" s="233"/>
      <c r="B170" s="233"/>
      <c r="C170" s="233"/>
      <c r="D170" s="233"/>
      <c r="E170" s="233"/>
      <c r="F170" s="233"/>
      <c r="G170" s="233"/>
      <c r="H170" s="233"/>
      <c r="I170" s="233"/>
      <c r="J170" s="233"/>
      <c r="K170" s="233"/>
      <c r="L170" s="233"/>
      <c r="M170" s="233"/>
      <c r="N170" s="233"/>
      <c r="O170" s="233"/>
      <c r="P170" s="233"/>
      <c r="Q170" s="233"/>
      <c r="R170" s="233"/>
    </row>
    <row r="171" spans="1:18" ht="12" x14ac:dyDescent="0.2">
      <c r="A171" s="233"/>
      <c r="B171" s="233"/>
      <c r="C171" s="233"/>
      <c r="D171" s="233"/>
      <c r="E171" s="233"/>
      <c r="F171" s="233"/>
      <c r="G171" s="233"/>
      <c r="H171" s="233"/>
      <c r="I171" s="233"/>
      <c r="J171" s="233"/>
      <c r="K171" s="233"/>
      <c r="L171" s="233"/>
      <c r="M171" s="233"/>
      <c r="N171" s="233"/>
      <c r="O171" s="233"/>
      <c r="P171" s="233"/>
      <c r="Q171" s="233"/>
      <c r="R171" s="233"/>
    </row>
    <row r="172" spans="1:18" ht="12" x14ac:dyDescent="0.2">
      <c r="A172" s="233"/>
      <c r="B172" s="233"/>
      <c r="C172" s="233"/>
      <c r="D172" s="233"/>
      <c r="E172" s="233"/>
      <c r="F172" s="233"/>
      <c r="G172" s="233"/>
      <c r="H172" s="233"/>
      <c r="I172" s="233"/>
      <c r="J172" s="233"/>
      <c r="K172" s="233"/>
      <c r="L172" s="233"/>
      <c r="M172" s="233"/>
      <c r="N172" s="233"/>
      <c r="O172" s="233"/>
      <c r="P172" s="233"/>
      <c r="Q172" s="233"/>
      <c r="R172" s="233"/>
    </row>
    <row r="173" spans="1:18" ht="12" x14ac:dyDescent="0.2">
      <c r="A173" s="233"/>
      <c r="B173" s="233"/>
      <c r="C173" s="233"/>
      <c r="D173" s="233"/>
      <c r="E173" s="233"/>
      <c r="F173" s="233"/>
      <c r="G173" s="233"/>
      <c r="H173" s="233"/>
      <c r="I173" s="233"/>
      <c r="J173" s="233"/>
      <c r="K173" s="233"/>
      <c r="L173" s="233"/>
      <c r="M173" s="233"/>
      <c r="N173" s="233"/>
      <c r="O173" s="233"/>
      <c r="P173" s="233"/>
      <c r="Q173" s="233"/>
      <c r="R173" s="233"/>
    </row>
    <row r="174" spans="1:18" ht="12" x14ac:dyDescent="0.2">
      <c r="A174" s="233"/>
      <c r="B174" s="233"/>
      <c r="C174" s="233"/>
      <c r="D174" s="233"/>
      <c r="E174" s="233"/>
      <c r="F174" s="233"/>
      <c r="G174" s="233"/>
      <c r="H174" s="233"/>
      <c r="I174" s="233"/>
      <c r="J174" s="233"/>
      <c r="K174" s="233"/>
      <c r="L174" s="233"/>
      <c r="M174" s="233"/>
      <c r="N174" s="233"/>
      <c r="O174" s="233"/>
      <c r="P174" s="233"/>
      <c r="Q174" s="233"/>
      <c r="R174" s="233"/>
    </row>
    <row r="175" spans="1:18" ht="12" x14ac:dyDescent="0.2">
      <c r="A175" s="233"/>
      <c r="B175" s="233"/>
      <c r="C175" s="233"/>
      <c r="D175" s="233"/>
      <c r="E175" s="233"/>
      <c r="F175" s="233"/>
      <c r="G175" s="233"/>
      <c r="H175" s="233"/>
      <c r="I175" s="233"/>
      <c r="J175" s="233"/>
      <c r="K175" s="233"/>
      <c r="L175" s="233"/>
      <c r="M175" s="233"/>
      <c r="N175" s="233"/>
      <c r="O175" s="233"/>
      <c r="P175" s="233"/>
      <c r="Q175" s="233"/>
      <c r="R175" s="233"/>
    </row>
    <row r="176" spans="1:18" ht="12" x14ac:dyDescent="0.2">
      <c r="A176" s="233"/>
      <c r="B176" s="233"/>
      <c r="C176" s="233"/>
      <c r="D176" s="233"/>
      <c r="E176" s="233"/>
      <c r="F176" s="233"/>
      <c r="G176" s="233"/>
      <c r="H176" s="233"/>
      <c r="I176" s="233"/>
      <c r="J176" s="233"/>
      <c r="K176" s="233"/>
      <c r="L176" s="233"/>
      <c r="M176" s="233"/>
      <c r="N176" s="233"/>
      <c r="O176" s="233"/>
      <c r="P176" s="233"/>
      <c r="Q176" s="233"/>
      <c r="R176" s="233"/>
    </row>
    <row r="177" spans="1:20" ht="12" x14ac:dyDescent="0.2">
      <c r="A177" s="233"/>
      <c r="B177" s="233"/>
      <c r="C177" s="233"/>
      <c r="D177" s="233"/>
      <c r="E177" s="233"/>
      <c r="F177" s="233"/>
      <c r="G177" s="233"/>
      <c r="H177" s="233"/>
      <c r="I177" s="233"/>
      <c r="J177" s="233"/>
      <c r="K177" s="233"/>
      <c r="L177" s="233"/>
      <c r="M177" s="233"/>
      <c r="N177" s="233"/>
      <c r="O177" s="233"/>
      <c r="P177" s="233"/>
      <c r="Q177" s="233"/>
      <c r="R177" s="233"/>
      <c r="S177" s="209"/>
      <c r="T177" s="209"/>
    </row>
    <row r="178" spans="1:20" ht="12" x14ac:dyDescent="0.2">
      <c r="A178" s="233"/>
      <c r="B178" s="233"/>
      <c r="C178" s="233"/>
      <c r="D178" s="233"/>
      <c r="E178" s="233"/>
      <c r="F178" s="233"/>
      <c r="G178" s="233"/>
      <c r="H178" s="233"/>
      <c r="I178" s="233"/>
      <c r="J178" s="233"/>
      <c r="K178" s="233"/>
      <c r="L178" s="233"/>
      <c r="M178" s="233"/>
      <c r="N178" s="233"/>
      <c r="O178" s="233"/>
      <c r="P178" s="233"/>
      <c r="Q178" s="233"/>
      <c r="R178" s="233"/>
      <c r="S178" s="209"/>
      <c r="T178" s="209"/>
    </row>
    <row r="179" spans="1:20" ht="12" x14ac:dyDescent="0.2">
      <c r="A179" s="233"/>
      <c r="B179" s="233"/>
      <c r="C179" s="233"/>
      <c r="D179" s="233"/>
      <c r="E179" s="233"/>
      <c r="F179" s="233"/>
      <c r="G179" s="233"/>
      <c r="H179" s="233"/>
      <c r="I179" s="233"/>
      <c r="J179" s="233"/>
      <c r="K179" s="233"/>
      <c r="L179" s="233"/>
      <c r="M179" s="233"/>
      <c r="N179" s="233"/>
      <c r="O179" s="233"/>
      <c r="P179" s="233"/>
      <c r="Q179" s="233"/>
      <c r="R179" s="233"/>
      <c r="S179" s="209"/>
      <c r="T179" s="209"/>
    </row>
    <row r="180" spans="1:20" ht="12" x14ac:dyDescent="0.2">
      <c r="A180" s="233"/>
      <c r="B180" s="233"/>
      <c r="C180" s="233"/>
      <c r="D180" s="233"/>
      <c r="E180" s="233"/>
      <c r="F180" s="233"/>
      <c r="G180" s="233"/>
      <c r="H180" s="233"/>
      <c r="I180" s="233"/>
      <c r="J180" s="233"/>
      <c r="K180" s="233"/>
      <c r="L180" s="233"/>
      <c r="M180" s="233"/>
      <c r="N180" s="233"/>
      <c r="O180" s="233"/>
      <c r="P180" s="233"/>
      <c r="Q180" s="233"/>
      <c r="R180" s="233"/>
      <c r="S180" s="209"/>
      <c r="T180" s="209"/>
    </row>
    <row r="181" spans="1:20" ht="12" x14ac:dyDescent="0.2">
      <c r="A181" s="233"/>
      <c r="B181" s="233"/>
      <c r="C181" s="233"/>
      <c r="D181" s="233"/>
      <c r="E181" s="233"/>
      <c r="F181" s="233"/>
      <c r="G181" s="233"/>
      <c r="H181" s="233"/>
      <c r="I181" s="233"/>
      <c r="J181" s="233"/>
      <c r="K181" s="233"/>
      <c r="L181" s="233"/>
      <c r="M181" s="233"/>
      <c r="N181" s="233"/>
      <c r="O181" s="233"/>
      <c r="P181" s="233"/>
      <c r="Q181" s="233"/>
      <c r="R181" s="233"/>
      <c r="S181" s="209"/>
      <c r="T181" s="209"/>
    </row>
    <row r="182" spans="1:20" ht="12" x14ac:dyDescent="0.2">
      <c r="A182" s="233"/>
      <c r="B182" s="233"/>
      <c r="C182" s="233"/>
      <c r="D182" s="233"/>
      <c r="E182" s="233"/>
      <c r="F182" s="233"/>
      <c r="G182" s="233"/>
      <c r="H182" s="233"/>
      <c r="I182" s="233"/>
      <c r="J182" s="233"/>
      <c r="K182" s="233"/>
      <c r="L182" s="233"/>
      <c r="M182" s="233"/>
      <c r="N182" s="233"/>
      <c r="O182" s="233"/>
      <c r="P182" s="233"/>
      <c r="Q182" s="233"/>
      <c r="R182" s="233"/>
      <c r="S182" s="209"/>
      <c r="T182" s="209"/>
    </row>
    <row r="183" spans="1:20" ht="12" x14ac:dyDescent="0.2">
      <c r="A183" s="233"/>
      <c r="B183" s="233"/>
      <c r="C183" s="233"/>
      <c r="D183" s="233"/>
      <c r="E183" s="233"/>
      <c r="F183" s="233"/>
      <c r="G183" s="233"/>
      <c r="H183" s="233"/>
      <c r="I183" s="233"/>
      <c r="J183" s="233"/>
      <c r="K183" s="233"/>
      <c r="L183" s="233"/>
      <c r="M183" s="233"/>
      <c r="N183" s="233"/>
      <c r="O183" s="233"/>
      <c r="P183" s="233"/>
      <c r="Q183" s="233"/>
      <c r="R183" s="233"/>
      <c r="S183" s="209"/>
      <c r="T183" s="209"/>
    </row>
    <row r="184" spans="1:20" ht="12" x14ac:dyDescent="0.2">
      <c r="A184" s="233"/>
      <c r="B184" s="233"/>
      <c r="C184" s="233"/>
      <c r="D184" s="233"/>
      <c r="E184" s="233"/>
      <c r="F184" s="233"/>
      <c r="G184" s="233"/>
      <c r="H184" s="233"/>
      <c r="I184" s="233"/>
      <c r="J184" s="233"/>
      <c r="K184" s="233"/>
      <c r="L184" s="233"/>
      <c r="M184" s="233"/>
      <c r="N184" s="233"/>
      <c r="O184" s="233"/>
      <c r="P184" s="233"/>
      <c r="Q184" s="233"/>
      <c r="R184" s="233"/>
      <c r="S184" s="209"/>
      <c r="T184" s="209"/>
    </row>
    <row r="185" spans="1:20" ht="12" x14ac:dyDescent="0.2">
      <c r="A185" s="233"/>
      <c r="B185" s="233"/>
      <c r="C185" s="233"/>
      <c r="D185" s="233"/>
      <c r="E185" s="233"/>
      <c r="F185" s="233"/>
      <c r="G185" s="233"/>
      <c r="H185" s="233"/>
      <c r="I185" s="233"/>
      <c r="J185" s="233"/>
      <c r="K185" s="233"/>
      <c r="L185" s="233"/>
      <c r="M185" s="233"/>
      <c r="N185" s="233"/>
      <c r="O185" s="233"/>
      <c r="P185" s="233"/>
      <c r="Q185" s="233"/>
      <c r="R185" s="233"/>
      <c r="S185" s="209"/>
      <c r="T185" s="209"/>
    </row>
    <row r="186" spans="1:20" ht="12" x14ac:dyDescent="0.2">
      <c r="A186" s="233"/>
      <c r="B186" s="233"/>
      <c r="C186" s="233"/>
      <c r="D186" s="233"/>
      <c r="E186" s="233"/>
      <c r="F186" s="233"/>
      <c r="G186" s="233"/>
      <c r="H186" s="233"/>
      <c r="I186" s="233"/>
      <c r="J186" s="233"/>
      <c r="K186" s="233"/>
      <c r="L186" s="233"/>
      <c r="M186" s="233"/>
      <c r="N186" s="233"/>
      <c r="O186" s="233"/>
      <c r="P186" s="233"/>
      <c r="Q186" s="233"/>
      <c r="R186" s="233"/>
      <c r="S186" s="209"/>
      <c r="T186" s="209"/>
    </row>
    <row r="187" spans="1:20" ht="12" x14ac:dyDescent="0.2">
      <c r="A187" s="233"/>
      <c r="B187" s="233"/>
      <c r="C187" s="233"/>
      <c r="D187" s="233"/>
      <c r="E187" s="233"/>
      <c r="F187" s="233"/>
      <c r="G187" s="233"/>
      <c r="H187" s="233"/>
      <c r="I187" s="233"/>
      <c r="J187" s="233"/>
      <c r="K187" s="233"/>
      <c r="L187" s="233"/>
      <c r="M187" s="233"/>
      <c r="N187" s="233"/>
      <c r="O187" s="233"/>
      <c r="P187" s="233"/>
      <c r="Q187" s="233"/>
      <c r="R187" s="233"/>
      <c r="S187" s="209"/>
      <c r="T187" s="209"/>
    </row>
    <row r="188" spans="1:20" ht="12" x14ac:dyDescent="0.2">
      <c r="A188" s="233"/>
      <c r="B188" s="233"/>
      <c r="C188" s="233"/>
      <c r="D188" s="233"/>
      <c r="E188" s="233"/>
      <c r="F188" s="233"/>
      <c r="G188" s="233"/>
      <c r="H188" s="233"/>
      <c r="I188" s="233"/>
      <c r="J188" s="233"/>
      <c r="K188" s="233"/>
      <c r="L188" s="233"/>
      <c r="M188" s="233"/>
      <c r="N188" s="233"/>
      <c r="O188" s="233"/>
      <c r="P188" s="233"/>
      <c r="Q188" s="233"/>
      <c r="R188" s="233"/>
      <c r="S188" s="209"/>
      <c r="T188" s="209"/>
    </row>
    <row r="189" spans="1:20" ht="12" x14ac:dyDescent="0.2">
      <c r="A189" s="233"/>
      <c r="B189" s="233"/>
      <c r="C189" s="233"/>
      <c r="D189" s="233"/>
      <c r="E189" s="233"/>
      <c r="F189" s="233"/>
      <c r="G189" s="233"/>
      <c r="H189" s="233"/>
      <c r="I189" s="233"/>
      <c r="J189" s="233"/>
      <c r="K189" s="233"/>
      <c r="L189" s="233"/>
      <c r="M189" s="233"/>
      <c r="N189" s="233"/>
      <c r="O189" s="233"/>
      <c r="P189" s="233"/>
      <c r="Q189" s="233"/>
      <c r="R189" s="233"/>
      <c r="S189" s="209"/>
      <c r="T189" s="209"/>
    </row>
    <row r="190" spans="1:20" ht="12" x14ac:dyDescent="0.2">
      <c r="A190" s="233"/>
      <c r="B190" s="233"/>
      <c r="C190" s="233"/>
      <c r="D190" s="233"/>
      <c r="E190" s="233"/>
      <c r="F190" s="233"/>
      <c r="G190" s="233"/>
      <c r="H190" s="233"/>
      <c r="I190" s="233"/>
      <c r="J190" s="233"/>
      <c r="K190" s="233"/>
      <c r="L190" s="233"/>
      <c r="M190" s="233"/>
      <c r="N190" s="233"/>
      <c r="O190" s="233"/>
      <c r="P190" s="233"/>
      <c r="Q190" s="233"/>
      <c r="R190" s="233"/>
      <c r="S190" s="209"/>
      <c r="T190" s="209"/>
    </row>
    <row r="191" spans="1:20" ht="12" x14ac:dyDescent="0.2">
      <c r="A191" s="233"/>
      <c r="B191" s="233"/>
      <c r="C191" s="233"/>
      <c r="D191" s="233"/>
      <c r="E191" s="233"/>
      <c r="F191" s="233"/>
      <c r="G191" s="233"/>
      <c r="H191" s="233"/>
      <c r="I191" s="233"/>
      <c r="J191" s="233"/>
      <c r="K191" s="233"/>
      <c r="L191" s="233"/>
      <c r="M191" s="233"/>
      <c r="N191" s="233"/>
      <c r="O191" s="233"/>
      <c r="P191" s="233"/>
      <c r="Q191" s="233"/>
      <c r="R191" s="233"/>
      <c r="S191" s="209"/>
      <c r="T191" s="209"/>
    </row>
    <row r="192" spans="1:20" ht="12" x14ac:dyDescent="0.2">
      <c r="A192" s="233"/>
      <c r="B192" s="233"/>
      <c r="C192" s="233"/>
      <c r="D192" s="233"/>
      <c r="E192" s="233"/>
      <c r="F192" s="233"/>
      <c r="G192" s="233"/>
      <c r="H192" s="233"/>
      <c r="I192" s="233"/>
      <c r="J192" s="233"/>
      <c r="K192" s="233"/>
      <c r="L192" s="233"/>
      <c r="M192" s="233"/>
      <c r="N192" s="233"/>
      <c r="O192" s="233"/>
      <c r="P192" s="233"/>
      <c r="Q192" s="233"/>
      <c r="R192" s="233"/>
      <c r="S192" s="209"/>
      <c r="T192" s="209"/>
    </row>
    <row r="193" spans="1:20" ht="12" x14ac:dyDescent="0.2">
      <c r="A193" s="233"/>
      <c r="B193" s="233"/>
      <c r="C193" s="233"/>
      <c r="D193" s="233"/>
      <c r="E193" s="233"/>
      <c r="F193" s="233"/>
      <c r="G193" s="233"/>
      <c r="H193" s="233"/>
      <c r="I193" s="233"/>
      <c r="J193" s="233"/>
      <c r="K193" s="233"/>
      <c r="L193" s="233"/>
      <c r="M193" s="233"/>
      <c r="N193" s="233"/>
      <c r="O193" s="233"/>
      <c r="P193" s="233"/>
      <c r="Q193" s="233"/>
      <c r="R193" s="233"/>
      <c r="S193" s="209"/>
      <c r="T193" s="209"/>
    </row>
    <row r="194" spans="1:20" ht="12" x14ac:dyDescent="0.2">
      <c r="A194" s="233"/>
      <c r="B194" s="233"/>
      <c r="C194" s="233"/>
      <c r="D194" s="233"/>
      <c r="E194" s="233"/>
      <c r="F194" s="233"/>
      <c r="G194" s="233"/>
      <c r="H194" s="233"/>
      <c r="I194" s="233"/>
      <c r="J194" s="233"/>
      <c r="K194" s="233"/>
      <c r="L194" s="233"/>
      <c r="M194" s="233"/>
      <c r="N194" s="233"/>
      <c r="O194" s="233"/>
      <c r="P194" s="233"/>
      <c r="Q194" s="233"/>
      <c r="R194" s="233"/>
      <c r="S194" s="209"/>
      <c r="T194" s="209"/>
    </row>
    <row r="195" spans="1:20" ht="12" x14ac:dyDescent="0.2">
      <c r="A195" s="233"/>
      <c r="B195" s="233"/>
      <c r="C195" s="233"/>
      <c r="D195" s="233"/>
      <c r="E195" s="233"/>
      <c r="F195" s="233"/>
      <c r="G195" s="233"/>
      <c r="H195" s="233"/>
      <c r="I195" s="233"/>
      <c r="J195" s="233"/>
      <c r="K195" s="233"/>
      <c r="L195" s="233"/>
      <c r="M195" s="233"/>
      <c r="N195" s="233"/>
      <c r="O195" s="233"/>
      <c r="P195" s="233"/>
      <c r="Q195" s="233"/>
      <c r="R195" s="233"/>
      <c r="S195" s="209"/>
      <c r="T195" s="209"/>
    </row>
    <row r="196" spans="1:20" ht="12" x14ac:dyDescent="0.2">
      <c r="A196" s="233"/>
      <c r="B196" s="233"/>
      <c r="C196" s="233"/>
      <c r="D196" s="233"/>
      <c r="E196" s="233"/>
      <c r="F196" s="233"/>
      <c r="G196" s="233"/>
      <c r="H196" s="233"/>
      <c r="I196" s="233"/>
      <c r="J196" s="233"/>
      <c r="K196" s="233"/>
      <c r="L196" s="233"/>
      <c r="M196" s="233"/>
      <c r="N196" s="233"/>
      <c r="O196" s="233"/>
      <c r="P196" s="233"/>
      <c r="Q196" s="233"/>
      <c r="R196" s="233"/>
      <c r="S196" s="209"/>
      <c r="T196" s="209"/>
    </row>
    <row r="197" spans="1:20" ht="12" x14ac:dyDescent="0.2">
      <c r="A197" s="233"/>
      <c r="B197" s="233"/>
      <c r="C197" s="233"/>
      <c r="D197" s="233"/>
      <c r="E197" s="233"/>
      <c r="F197" s="233"/>
      <c r="G197" s="233"/>
      <c r="H197" s="233"/>
      <c r="I197" s="233"/>
      <c r="J197" s="233"/>
      <c r="K197" s="233"/>
      <c r="L197" s="233"/>
      <c r="M197" s="233"/>
      <c r="N197" s="233"/>
      <c r="O197" s="233"/>
      <c r="P197" s="233"/>
      <c r="Q197" s="233"/>
      <c r="R197" s="233"/>
      <c r="S197" s="209"/>
      <c r="T197" s="209"/>
    </row>
    <row r="198" spans="1:20" ht="12" x14ac:dyDescent="0.2">
      <c r="A198" s="233"/>
      <c r="B198" s="233"/>
      <c r="C198" s="233"/>
      <c r="D198" s="233"/>
      <c r="E198" s="233"/>
      <c r="F198" s="233"/>
      <c r="G198" s="233"/>
      <c r="H198" s="233"/>
      <c r="I198" s="233"/>
      <c r="J198" s="233"/>
      <c r="K198" s="233"/>
      <c r="L198" s="233"/>
      <c r="M198" s="233"/>
      <c r="N198" s="233"/>
      <c r="O198" s="233"/>
      <c r="P198" s="233"/>
      <c r="Q198" s="233"/>
      <c r="R198" s="233"/>
      <c r="S198" s="209"/>
      <c r="T198" s="209"/>
    </row>
    <row r="199" spans="1:20" ht="12" x14ac:dyDescent="0.2">
      <c r="A199" s="233"/>
      <c r="B199" s="233"/>
      <c r="C199" s="233"/>
      <c r="D199" s="233"/>
      <c r="E199" s="233"/>
      <c r="F199" s="233"/>
      <c r="G199" s="233"/>
      <c r="H199" s="233"/>
      <c r="I199" s="233"/>
      <c r="J199" s="233"/>
      <c r="K199" s="233"/>
      <c r="L199" s="233"/>
      <c r="M199" s="233"/>
      <c r="N199" s="233"/>
      <c r="O199" s="233"/>
      <c r="P199" s="233"/>
      <c r="Q199" s="233"/>
      <c r="R199" s="233"/>
      <c r="S199" s="209"/>
      <c r="T199" s="209"/>
    </row>
    <row r="200" spans="1:20" ht="12" x14ac:dyDescent="0.2">
      <c r="A200" s="233"/>
      <c r="B200" s="233"/>
      <c r="C200" s="233"/>
      <c r="D200" s="233"/>
      <c r="E200" s="233"/>
      <c r="F200" s="233"/>
      <c r="G200" s="233"/>
      <c r="H200" s="233"/>
      <c r="I200" s="233"/>
      <c r="J200" s="233"/>
      <c r="K200" s="233"/>
      <c r="L200" s="233"/>
      <c r="M200" s="233"/>
      <c r="N200" s="233"/>
      <c r="O200" s="233"/>
      <c r="P200" s="233"/>
      <c r="Q200" s="233"/>
      <c r="R200" s="233"/>
      <c r="S200" s="209"/>
      <c r="T200" s="209"/>
    </row>
    <row r="201" spans="1:20" ht="12" x14ac:dyDescent="0.2">
      <c r="A201" s="233"/>
      <c r="B201" s="233"/>
      <c r="C201" s="233"/>
      <c r="D201" s="233"/>
      <c r="E201" s="233"/>
      <c r="F201" s="233"/>
      <c r="G201" s="233"/>
      <c r="H201" s="233"/>
      <c r="I201" s="233"/>
      <c r="J201" s="233"/>
      <c r="K201" s="233"/>
      <c r="L201" s="233"/>
      <c r="M201" s="233"/>
      <c r="N201" s="233"/>
      <c r="O201" s="233"/>
      <c r="P201" s="233"/>
      <c r="Q201" s="233"/>
      <c r="R201" s="233"/>
      <c r="S201" s="209"/>
      <c r="T201" s="209"/>
    </row>
    <row r="202" spans="1:20" ht="12" x14ac:dyDescent="0.2">
      <c r="A202" s="233"/>
      <c r="B202" s="233"/>
      <c r="C202" s="233"/>
      <c r="D202" s="233"/>
      <c r="E202" s="233"/>
      <c r="F202" s="233"/>
      <c r="G202" s="233"/>
      <c r="H202" s="233"/>
      <c r="I202" s="233"/>
      <c r="J202" s="233"/>
      <c r="K202" s="233"/>
      <c r="L202" s="233"/>
      <c r="M202" s="233"/>
      <c r="N202" s="233"/>
      <c r="O202" s="233"/>
      <c r="P202" s="233"/>
      <c r="Q202" s="233"/>
      <c r="R202" s="233"/>
      <c r="S202" s="209"/>
      <c r="T202" s="209"/>
    </row>
    <row r="203" spans="1:20" ht="12" x14ac:dyDescent="0.2">
      <c r="A203" s="233"/>
      <c r="B203" s="233"/>
      <c r="C203" s="233"/>
      <c r="D203" s="233"/>
      <c r="E203" s="233"/>
      <c r="F203" s="233"/>
      <c r="G203" s="233"/>
      <c r="H203" s="233"/>
      <c r="I203" s="233"/>
      <c r="J203" s="233"/>
      <c r="K203" s="233"/>
      <c r="L203" s="233"/>
      <c r="M203" s="233"/>
      <c r="N203" s="233"/>
      <c r="O203" s="233"/>
      <c r="P203" s="233"/>
      <c r="Q203" s="233"/>
      <c r="R203" s="233"/>
      <c r="S203" s="209"/>
      <c r="T203" s="209"/>
    </row>
    <row r="204" spans="1:20" ht="12" x14ac:dyDescent="0.2">
      <c r="A204" s="233"/>
      <c r="B204" s="233"/>
      <c r="C204" s="233"/>
      <c r="D204" s="233"/>
      <c r="E204" s="233"/>
      <c r="F204" s="233"/>
      <c r="G204" s="233"/>
      <c r="H204" s="233"/>
      <c r="I204" s="233"/>
      <c r="J204" s="233"/>
      <c r="K204" s="233"/>
      <c r="L204" s="233"/>
      <c r="M204" s="233"/>
      <c r="N204" s="233"/>
      <c r="O204" s="233"/>
      <c r="P204" s="233"/>
      <c r="Q204" s="233"/>
      <c r="R204" s="233"/>
      <c r="S204" s="209"/>
      <c r="T204" s="209"/>
    </row>
    <row r="205" spans="1:20" ht="12" x14ac:dyDescent="0.2">
      <c r="A205" s="233"/>
      <c r="B205" s="233"/>
      <c r="C205" s="233"/>
      <c r="D205" s="233"/>
      <c r="E205" s="233"/>
      <c r="F205" s="233"/>
      <c r="G205" s="233"/>
      <c r="H205" s="233"/>
      <c r="I205" s="233"/>
      <c r="J205" s="233"/>
      <c r="K205" s="233"/>
      <c r="L205" s="233"/>
      <c r="M205" s="233"/>
      <c r="N205" s="233"/>
      <c r="O205" s="233"/>
      <c r="P205" s="233"/>
      <c r="Q205" s="233"/>
      <c r="R205" s="233"/>
      <c r="S205" s="209"/>
      <c r="T205" s="209"/>
    </row>
    <row r="206" spans="1:20" ht="12" x14ac:dyDescent="0.2">
      <c r="A206" s="233"/>
      <c r="B206" s="233"/>
      <c r="C206" s="233"/>
      <c r="D206" s="233"/>
      <c r="E206" s="233"/>
      <c r="F206" s="233"/>
      <c r="G206" s="233"/>
      <c r="H206" s="233"/>
      <c r="I206" s="233"/>
      <c r="J206" s="233"/>
      <c r="K206" s="233"/>
      <c r="L206" s="233"/>
      <c r="M206" s="233"/>
      <c r="N206" s="233"/>
      <c r="O206" s="233"/>
      <c r="P206" s="233"/>
      <c r="Q206" s="233"/>
      <c r="R206" s="233"/>
      <c r="S206" s="209"/>
      <c r="T206" s="209"/>
    </row>
    <row r="207" spans="1:20" ht="12" x14ac:dyDescent="0.2">
      <c r="A207" s="233"/>
      <c r="B207" s="233"/>
      <c r="C207" s="233"/>
      <c r="D207" s="233"/>
      <c r="E207" s="233"/>
      <c r="F207" s="233"/>
      <c r="G207" s="233"/>
      <c r="H207" s="233"/>
      <c r="I207" s="233"/>
      <c r="J207" s="233"/>
      <c r="K207" s="233"/>
      <c r="L207" s="233"/>
      <c r="M207" s="233"/>
      <c r="N207" s="233"/>
      <c r="O207" s="233"/>
      <c r="P207" s="233"/>
      <c r="Q207" s="233"/>
      <c r="R207" s="233"/>
      <c r="S207" s="209"/>
      <c r="T207" s="209"/>
    </row>
    <row r="208" spans="1:20" ht="12" x14ac:dyDescent="0.2">
      <c r="A208" s="233"/>
      <c r="B208" s="233"/>
      <c r="C208" s="233"/>
      <c r="D208" s="233"/>
      <c r="E208" s="233"/>
      <c r="F208" s="233"/>
      <c r="G208" s="233"/>
      <c r="H208" s="233"/>
      <c r="I208" s="233"/>
      <c r="J208" s="233"/>
      <c r="K208" s="233"/>
      <c r="L208" s="233"/>
      <c r="M208" s="233"/>
      <c r="N208" s="233"/>
      <c r="O208" s="233"/>
      <c r="P208" s="233"/>
      <c r="Q208" s="233"/>
      <c r="R208" s="233"/>
      <c r="S208" s="209"/>
      <c r="T208" s="209"/>
    </row>
    <row r="209" spans="1:20" ht="12" x14ac:dyDescent="0.2">
      <c r="A209" s="233"/>
      <c r="B209" s="233"/>
      <c r="C209" s="233"/>
      <c r="D209" s="233"/>
      <c r="E209" s="233"/>
      <c r="F209" s="233"/>
      <c r="G209" s="233"/>
      <c r="H209" s="233"/>
      <c r="I209" s="233"/>
      <c r="J209" s="233"/>
      <c r="K209" s="233"/>
      <c r="L209" s="233"/>
      <c r="M209" s="233"/>
      <c r="N209" s="233"/>
      <c r="O209" s="233"/>
      <c r="P209" s="233"/>
      <c r="Q209" s="233"/>
      <c r="R209" s="233"/>
      <c r="S209" s="209"/>
      <c r="T209" s="209"/>
    </row>
    <row r="210" spans="1:20" ht="12" x14ac:dyDescent="0.2">
      <c r="A210" s="233"/>
      <c r="B210" s="233"/>
      <c r="C210" s="233"/>
      <c r="D210" s="233"/>
      <c r="E210" s="233"/>
      <c r="F210" s="233"/>
      <c r="G210" s="233"/>
      <c r="H210" s="233"/>
      <c r="I210" s="233"/>
      <c r="J210" s="233"/>
      <c r="K210" s="233"/>
      <c r="L210" s="233"/>
      <c r="M210" s="233"/>
      <c r="N210" s="233"/>
      <c r="O210" s="233"/>
      <c r="P210" s="233"/>
      <c r="Q210" s="233"/>
      <c r="R210" s="233"/>
      <c r="S210" s="209"/>
      <c r="T210" s="209"/>
    </row>
    <row r="211" spans="1:20" ht="12" x14ac:dyDescent="0.2">
      <c r="A211" s="233"/>
      <c r="B211" s="233"/>
      <c r="C211" s="233"/>
      <c r="D211" s="233"/>
      <c r="E211" s="233"/>
      <c r="F211" s="233"/>
      <c r="G211" s="233"/>
      <c r="H211" s="233"/>
      <c r="I211" s="233"/>
      <c r="J211" s="233"/>
      <c r="K211" s="233"/>
      <c r="L211" s="233"/>
      <c r="M211" s="233"/>
      <c r="N211" s="233"/>
      <c r="O211" s="233"/>
      <c r="P211" s="233"/>
      <c r="Q211" s="233"/>
      <c r="R211" s="233"/>
      <c r="S211" s="209"/>
      <c r="T211" s="209"/>
    </row>
    <row r="212" spans="1:20" ht="12" x14ac:dyDescent="0.2">
      <c r="A212" s="233"/>
      <c r="B212" s="233"/>
      <c r="C212" s="233"/>
      <c r="D212" s="233"/>
      <c r="E212" s="233"/>
      <c r="F212" s="233"/>
      <c r="G212" s="233"/>
      <c r="H212" s="233"/>
      <c r="I212" s="233"/>
      <c r="J212" s="233"/>
      <c r="K212" s="233"/>
      <c r="L212" s="233"/>
      <c r="M212" s="233"/>
      <c r="N212" s="233"/>
      <c r="O212" s="233"/>
      <c r="P212" s="233"/>
      <c r="Q212" s="233"/>
      <c r="R212" s="233"/>
      <c r="S212" s="209"/>
      <c r="T212" s="209"/>
    </row>
    <row r="213" spans="1:20" ht="12" x14ac:dyDescent="0.2">
      <c r="A213" s="233"/>
      <c r="B213" s="233"/>
      <c r="C213" s="233"/>
      <c r="D213" s="233"/>
      <c r="E213" s="233"/>
      <c r="F213" s="233"/>
      <c r="G213" s="233"/>
      <c r="H213" s="233"/>
      <c r="I213" s="233"/>
      <c r="J213" s="233"/>
      <c r="K213" s="233"/>
      <c r="L213" s="233"/>
      <c r="M213" s="233"/>
      <c r="N213" s="233"/>
      <c r="O213" s="233"/>
      <c r="P213" s="233"/>
      <c r="Q213" s="233"/>
      <c r="R213" s="233"/>
      <c r="S213" s="209"/>
      <c r="T213" s="209"/>
    </row>
    <row r="214" spans="1:20" ht="12" x14ac:dyDescent="0.2">
      <c r="A214" s="233"/>
      <c r="B214" s="233"/>
      <c r="C214" s="233"/>
      <c r="D214" s="233"/>
      <c r="E214" s="233"/>
      <c r="F214" s="233"/>
      <c r="G214" s="233"/>
      <c r="H214" s="233"/>
      <c r="I214" s="233"/>
      <c r="J214" s="233"/>
      <c r="K214" s="233"/>
      <c r="L214" s="233"/>
      <c r="M214" s="233"/>
      <c r="N214" s="233"/>
      <c r="O214" s="233"/>
      <c r="P214" s="233"/>
      <c r="Q214" s="233"/>
      <c r="R214" s="233"/>
      <c r="S214" s="209"/>
      <c r="T214" s="209"/>
    </row>
    <row r="215" spans="1:20" ht="12" x14ac:dyDescent="0.2">
      <c r="A215" s="233"/>
      <c r="B215" s="233"/>
      <c r="C215" s="233"/>
      <c r="D215" s="233"/>
      <c r="E215" s="233"/>
      <c r="F215" s="233"/>
      <c r="G215" s="233"/>
      <c r="H215" s="233"/>
      <c r="I215" s="233"/>
      <c r="J215" s="233"/>
      <c r="K215" s="233"/>
      <c r="L215" s="233"/>
      <c r="M215" s="233"/>
      <c r="N215" s="233"/>
      <c r="O215" s="233"/>
      <c r="P215" s="233"/>
      <c r="Q215" s="233"/>
      <c r="R215" s="233"/>
      <c r="S215" s="209"/>
      <c r="T215" s="209"/>
    </row>
    <row r="216" spans="1:20" ht="12" x14ac:dyDescent="0.2">
      <c r="A216" s="233"/>
      <c r="B216" s="233"/>
      <c r="C216" s="233"/>
      <c r="D216" s="233"/>
      <c r="E216" s="233"/>
      <c r="F216" s="233"/>
      <c r="G216" s="233"/>
      <c r="H216" s="233"/>
      <c r="I216" s="233"/>
      <c r="J216" s="233"/>
      <c r="K216" s="233"/>
      <c r="L216" s="233"/>
      <c r="M216" s="233"/>
      <c r="N216" s="233"/>
      <c r="O216" s="233"/>
      <c r="P216" s="233"/>
      <c r="Q216" s="233"/>
      <c r="R216" s="233"/>
      <c r="S216" s="209"/>
      <c r="T216" s="209"/>
    </row>
    <row r="217" spans="1:20" ht="12" x14ac:dyDescent="0.2">
      <c r="A217" s="233"/>
      <c r="B217" s="233"/>
      <c r="C217" s="233"/>
      <c r="D217" s="233"/>
      <c r="E217" s="233"/>
      <c r="F217" s="233"/>
      <c r="G217" s="233"/>
      <c r="H217" s="233"/>
      <c r="I217" s="233"/>
      <c r="J217" s="233"/>
      <c r="K217" s="233"/>
      <c r="L217" s="233"/>
      <c r="M217" s="233"/>
      <c r="N217" s="233"/>
      <c r="O217" s="233"/>
      <c r="P217" s="233"/>
      <c r="Q217" s="233"/>
      <c r="R217" s="233"/>
      <c r="S217" s="209"/>
      <c r="T217" s="209"/>
    </row>
    <row r="218" spans="1:20" ht="12" x14ac:dyDescent="0.2">
      <c r="A218" s="233"/>
      <c r="B218" s="233"/>
      <c r="C218" s="233"/>
      <c r="D218" s="233"/>
      <c r="E218" s="233"/>
      <c r="F218" s="233"/>
      <c r="G218" s="233"/>
      <c r="H218" s="233"/>
      <c r="I218" s="233"/>
      <c r="J218" s="233"/>
      <c r="K218" s="233"/>
      <c r="L218" s="233"/>
      <c r="M218" s="233"/>
      <c r="N218" s="233"/>
      <c r="O218" s="233"/>
      <c r="P218" s="233"/>
      <c r="Q218" s="233"/>
      <c r="R218" s="233"/>
      <c r="S218" s="209"/>
      <c r="T218" s="209"/>
    </row>
    <row r="219" spans="1:20" ht="12" x14ac:dyDescent="0.2">
      <c r="A219" s="233"/>
      <c r="B219" s="233"/>
      <c r="C219" s="233"/>
      <c r="D219" s="233"/>
      <c r="E219" s="233"/>
      <c r="F219" s="233"/>
      <c r="G219" s="233"/>
      <c r="H219" s="233"/>
      <c r="I219" s="233"/>
      <c r="J219" s="233"/>
      <c r="K219" s="233"/>
      <c r="L219" s="233"/>
      <c r="M219" s="233"/>
      <c r="N219" s="233"/>
      <c r="O219" s="233"/>
      <c r="P219" s="233"/>
      <c r="Q219" s="233"/>
      <c r="R219" s="233"/>
      <c r="S219" s="209"/>
      <c r="T219" s="209"/>
    </row>
    <row r="220" spans="1:20" ht="12" x14ac:dyDescent="0.2">
      <c r="A220" s="233"/>
      <c r="B220" s="233"/>
      <c r="C220" s="233"/>
      <c r="D220" s="233"/>
      <c r="E220" s="233"/>
      <c r="F220" s="233"/>
      <c r="G220" s="233"/>
      <c r="H220" s="233"/>
      <c r="I220" s="233"/>
      <c r="J220" s="233"/>
      <c r="K220" s="233"/>
      <c r="L220" s="233"/>
      <c r="M220" s="233"/>
      <c r="N220" s="233"/>
      <c r="O220" s="233"/>
      <c r="P220" s="233"/>
      <c r="Q220" s="233"/>
      <c r="R220" s="233"/>
      <c r="S220" s="209"/>
      <c r="T220" s="209"/>
    </row>
    <row r="221" spans="1:20" ht="12" x14ac:dyDescent="0.2">
      <c r="A221" s="233"/>
      <c r="B221" s="233"/>
      <c r="C221" s="233"/>
      <c r="D221" s="233"/>
      <c r="E221" s="233"/>
      <c r="F221" s="233"/>
      <c r="G221" s="233"/>
      <c r="H221" s="233"/>
      <c r="I221" s="233"/>
      <c r="J221" s="233"/>
      <c r="K221" s="233"/>
      <c r="L221" s="233"/>
      <c r="M221" s="233"/>
      <c r="N221" s="233"/>
      <c r="O221" s="233"/>
      <c r="P221" s="233"/>
      <c r="Q221" s="233"/>
      <c r="R221" s="233"/>
      <c r="S221" s="209"/>
      <c r="T221" s="209"/>
    </row>
    <row r="222" spans="1:20" x14ac:dyDescent="0.25">
      <c r="S222" s="209"/>
      <c r="T222" s="209"/>
    </row>
    <row r="223" spans="1:20" x14ac:dyDescent="0.25">
      <c r="S223" s="209"/>
      <c r="T223" s="209"/>
    </row>
    <row r="224" spans="1:20" x14ac:dyDescent="0.25">
      <c r="S224" s="209"/>
      <c r="T224" s="209"/>
    </row>
    <row r="225" spans="19:20" x14ac:dyDescent="0.25">
      <c r="S225" s="209"/>
      <c r="T225" s="209"/>
    </row>
    <row r="226" spans="19:20" x14ac:dyDescent="0.25">
      <c r="S226" s="209"/>
      <c r="T226" s="209"/>
    </row>
    <row r="227" spans="19:20" x14ac:dyDescent="0.25">
      <c r="S227" s="209"/>
      <c r="T227" s="209"/>
    </row>
    <row r="228" spans="19:20" x14ac:dyDescent="0.25">
      <c r="S228" s="209"/>
      <c r="T228" s="209"/>
    </row>
    <row r="229" spans="19:20" x14ac:dyDescent="0.25">
      <c r="S229" s="209"/>
      <c r="T229" s="209"/>
    </row>
    <row r="230" spans="19:20" x14ac:dyDescent="0.25">
      <c r="S230" s="209"/>
      <c r="T230" s="209"/>
    </row>
    <row r="231" spans="19:20" x14ac:dyDescent="0.25">
      <c r="S231" s="209"/>
      <c r="T231" s="209"/>
    </row>
    <row r="232" spans="19:20" x14ac:dyDescent="0.25">
      <c r="S232" s="209"/>
      <c r="T232" s="209"/>
    </row>
    <row r="233" spans="19:20" x14ac:dyDescent="0.25">
      <c r="S233" s="209"/>
      <c r="T233" s="209"/>
    </row>
    <row r="234" spans="19:20" x14ac:dyDescent="0.25">
      <c r="S234" s="209"/>
      <c r="T234" s="209"/>
    </row>
    <row r="235" spans="19:20" x14ac:dyDescent="0.25">
      <c r="S235" s="209"/>
      <c r="T235" s="209"/>
    </row>
    <row r="236" spans="19:20" x14ac:dyDescent="0.25">
      <c r="S236" s="209"/>
      <c r="T236" s="209"/>
    </row>
    <row r="237" spans="19:20" x14ac:dyDescent="0.25">
      <c r="S237" s="209"/>
      <c r="T237" s="209"/>
    </row>
    <row r="238" spans="19:20" x14ac:dyDescent="0.25">
      <c r="S238" s="209"/>
      <c r="T238" s="209"/>
    </row>
    <row r="239" spans="19:20" x14ac:dyDescent="0.25">
      <c r="S239" s="209"/>
      <c r="T239" s="209"/>
    </row>
    <row r="240" spans="19:20" x14ac:dyDescent="0.25">
      <c r="S240" s="209"/>
      <c r="T240" s="209"/>
    </row>
    <row r="241" spans="19:20" x14ac:dyDescent="0.25">
      <c r="S241" s="209"/>
      <c r="T241" s="209"/>
    </row>
    <row r="242" spans="19:20" x14ac:dyDescent="0.25">
      <c r="S242" s="209"/>
      <c r="T242" s="209"/>
    </row>
    <row r="243" spans="19:20" x14ac:dyDescent="0.25">
      <c r="S243" s="209"/>
      <c r="T243" s="209"/>
    </row>
    <row r="244" spans="19:20" x14ac:dyDescent="0.25">
      <c r="S244" s="209"/>
      <c r="T244" s="209"/>
    </row>
    <row r="245" spans="19:20" x14ac:dyDescent="0.25">
      <c r="S245" s="209"/>
      <c r="T245" s="209"/>
    </row>
    <row r="246" spans="19:20" x14ac:dyDescent="0.25">
      <c r="S246" s="209"/>
      <c r="T246" s="209"/>
    </row>
    <row r="247" spans="19:20" x14ac:dyDescent="0.25">
      <c r="S247" s="209"/>
      <c r="T247" s="209"/>
    </row>
    <row r="248" spans="19:20" x14ac:dyDescent="0.25">
      <c r="S248" s="209"/>
      <c r="T248" s="209"/>
    </row>
    <row r="249" spans="19:20" x14ac:dyDescent="0.25">
      <c r="S249" s="209"/>
      <c r="T249" s="209"/>
    </row>
    <row r="250" spans="19:20" x14ac:dyDescent="0.25">
      <c r="S250" s="209"/>
      <c r="T250" s="209"/>
    </row>
    <row r="251" spans="19:20" x14ac:dyDescent="0.25">
      <c r="S251" s="209"/>
      <c r="T251" s="209"/>
    </row>
    <row r="252" spans="19:20" x14ac:dyDescent="0.25">
      <c r="S252" s="209"/>
      <c r="T252" s="209"/>
    </row>
    <row r="253" spans="19:20" x14ac:dyDescent="0.25">
      <c r="S253" s="209"/>
      <c r="T253" s="209"/>
    </row>
    <row r="254" spans="19:20" x14ac:dyDescent="0.25">
      <c r="S254" s="209"/>
      <c r="T254" s="209"/>
    </row>
    <row r="255" spans="19:20" x14ac:dyDescent="0.25">
      <c r="S255" s="209"/>
      <c r="T255" s="209"/>
    </row>
    <row r="256" spans="19:20" x14ac:dyDescent="0.25">
      <c r="S256" s="209"/>
      <c r="T256" s="209"/>
    </row>
    <row r="257" spans="19:20" x14ac:dyDescent="0.25">
      <c r="S257" s="209"/>
      <c r="T257" s="209"/>
    </row>
    <row r="258" spans="19:20" x14ac:dyDescent="0.25">
      <c r="S258" s="209"/>
      <c r="T258" s="209"/>
    </row>
    <row r="259" spans="19:20" x14ac:dyDescent="0.25">
      <c r="S259" s="209"/>
      <c r="T259" s="209"/>
    </row>
    <row r="260" spans="19:20" x14ac:dyDescent="0.25">
      <c r="S260" s="209"/>
      <c r="T260" s="209"/>
    </row>
    <row r="261" spans="19:20" x14ac:dyDescent="0.25">
      <c r="S261" s="209"/>
      <c r="T261" s="209"/>
    </row>
    <row r="262" spans="19:20" x14ac:dyDescent="0.25">
      <c r="S262" s="209"/>
      <c r="T262" s="209"/>
    </row>
    <row r="263" spans="19:20" x14ac:dyDescent="0.25">
      <c r="S263" s="209"/>
      <c r="T263" s="209"/>
    </row>
    <row r="264" spans="19:20" x14ac:dyDescent="0.25">
      <c r="S264" s="209"/>
      <c r="T264" s="209"/>
    </row>
    <row r="265" spans="19:20" x14ac:dyDescent="0.25">
      <c r="S265" s="209"/>
      <c r="T265" s="209"/>
    </row>
    <row r="266" spans="19:20" x14ac:dyDescent="0.25">
      <c r="S266" s="209"/>
      <c r="T266" s="209"/>
    </row>
    <row r="267" spans="19:20" x14ac:dyDescent="0.25">
      <c r="S267" s="209"/>
      <c r="T267" s="209"/>
    </row>
    <row r="268" spans="19:20" x14ac:dyDescent="0.25">
      <c r="S268" s="209"/>
      <c r="T268" s="209"/>
    </row>
    <row r="269" spans="19:20" x14ac:dyDescent="0.25">
      <c r="S269" s="209"/>
      <c r="T269" s="209"/>
    </row>
    <row r="270" spans="19:20" x14ac:dyDescent="0.25">
      <c r="S270" s="209"/>
      <c r="T270" s="209"/>
    </row>
    <row r="271" spans="19:20" x14ac:dyDescent="0.25">
      <c r="S271" s="209"/>
      <c r="T271" s="209"/>
    </row>
    <row r="272" spans="19:20" x14ac:dyDescent="0.25">
      <c r="S272" s="209"/>
      <c r="T272" s="209"/>
    </row>
    <row r="273" spans="19:20" x14ac:dyDescent="0.25">
      <c r="S273" s="209"/>
      <c r="T273" s="209"/>
    </row>
    <row r="274" spans="19:20" x14ac:dyDescent="0.25">
      <c r="S274" s="209"/>
      <c r="T274" s="209"/>
    </row>
    <row r="275" spans="19:20" x14ac:dyDescent="0.25">
      <c r="S275" s="209"/>
      <c r="T275" s="209"/>
    </row>
    <row r="276" spans="19:20" x14ac:dyDescent="0.25">
      <c r="S276" s="209"/>
      <c r="T276" s="209"/>
    </row>
    <row r="277" spans="19:20" x14ac:dyDescent="0.25">
      <c r="S277" s="209"/>
      <c r="T277" s="209"/>
    </row>
    <row r="278" spans="19:20" x14ac:dyDescent="0.25">
      <c r="S278" s="209"/>
      <c r="T278" s="209"/>
    </row>
    <row r="279" spans="19:20" x14ac:dyDescent="0.25">
      <c r="S279" s="209"/>
      <c r="T279" s="209"/>
    </row>
    <row r="280" spans="19:20" x14ac:dyDescent="0.25">
      <c r="S280" s="209"/>
      <c r="T280" s="209"/>
    </row>
    <row r="281" spans="19:20" x14ac:dyDescent="0.25">
      <c r="S281" s="209"/>
      <c r="T281" s="209"/>
    </row>
    <row r="282" spans="19:20" x14ac:dyDescent="0.25">
      <c r="S282" s="209"/>
      <c r="T282" s="209"/>
    </row>
    <row r="283" spans="19:20" x14ac:dyDescent="0.25">
      <c r="S283" s="209"/>
      <c r="T283" s="209"/>
    </row>
    <row r="284" spans="19:20" x14ac:dyDescent="0.25">
      <c r="S284" s="209"/>
      <c r="T284" s="209"/>
    </row>
    <row r="285" spans="19:20" x14ac:dyDescent="0.25">
      <c r="S285" s="209"/>
      <c r="T285" s="209"/>
    </row>
    <row r="286" spans="19:20" x14ac:dyDescent="0.25">
      <c r="S286" s="209"/>
      <c r="T286" s="209"/>
    </row>
    <row r="287" spans="19:20" x14ac:dyDescent="0.25">
      <c r="S287" s="209"/>
      <c r="T287" s="209"/>
    </row>
    <row r="288" spans="19:20" x14ac:dyDescent="0.25">
      <c r="S288" s="209"/>
      <c r="T288" s="209"/>
    </row>
    <row r="289" spans="19:20" x14ac:dyDescent="0.25">
      <c r="S289" s="209"/>
      <c r="T289" s="209"/>
    </row>
    <row r="290" spans="19:20" x14ac:dyDescent="0.25">
      <c r="S290" s="209"/>
      <c r="T290" s="209"/>
    </row>
    <row r="291" spans="19:20" x14ac:dyDescent="0.25">
      <c r="S291" s="209"/>
      <c r="T291" s="209"/>
    </row>
    <row r="292" spans="19:20" x14ac:dyDescent="0.25">
      <c r="S292" s="209"/>
      <c r="T292" s="209"/>
    </row>
    <row r="293" spans="19:20" x14ac:dyDescent="0.25">
      <c r="S293" s="209"/>
      <c r="T293" s="209"/>
    </row>
    <row r="294" spans="19:20" x14ac:dyDescent="0.25">
      <c r="S294" s="209"/>
      <c r="T294" s="209"/>
    </row>
    <row r="295" spans="19:20" x14ac:dyDescent="0.25">
      <c r="S295" s="209"/>
      <c r="T295" s="209"/>
    </row>
    <row r="296" spans="19:20" x14ac:dyDescent="0.25">
      <c r="S296" s="209"/>
      <c r="T296" s="209"/>
    </row>
    <row r="297" spans="19:20" x14ac:dyDescent="0.25">
      <c r="S297" s="209"/>
      <c r="T297" s="209"/>
    </row>
    <row r="298" spans="19:20" x14ac:dyDescent="0.25">
      <c r="S298" s="209"/>
      <c r="T298" s="209"/>
    </row>
    <row r="299" spans="19:20" x14ac:dyDescent="0.25">
      <c r="S299" s="209"/>
      <c r="T299" s="209"/>
    </row>
    <row r="300" spans="19:20" x14ac:dyDescent="0.25">
      <c r="S300" s="209"/>
      <c r="T300" s="209"/>
    </row>
    <row r="301" spans="19:20" x14ac:dyDescent="0.25">
      <c r="S301" s="209"/>
      <c r="T301" s="209"/>
    </row>
    <row r="302" spans="19:20" x14ac:dyDescent="0.25">
      <c r="S302" s="209"/>
      <c r="T302" s="209"/>
    </row>
    <row r="303" spans="19:20" x14ac:dyDescent="0.25">
      <c r="S303" s="209"/>
      <c r="T303" s="209"/>
    </row>
    <row r="304" spans="19:20" x14ac:dyDescent="0.25">
      <c r="S304" s="209"/>
      <c r="T304" s="209"/>
    </row>
    <row r="305" spans="19:20" x14ac:dyDescent="0.25">
      <c r="S305" s="209"/>
      <c r="T305" s="209"/>
    </row>
    <row r="306" spans="19:20" x14ac:dyDescent="0.25">
      <c r="S306" s="209"/>
      <c r="T306" s="209"/>
    </row>
    <row r="307" spans="19:20" x14ac:dyDescent="0.25">
      <c r="S307" s="209"/>
      <c r="T307" s="209"/>
    </row>
    <row r="308" spans="19:20" x14ac:dyDescent="0.25">
      <c r="S308" s="209"/>
      <c r="T308" s="209"/>
    </row>
    <row r="309" spans="19:20" x14ac:dyDescent="0.25">
      <c r="S309" s="209"/>
      <c r="T309" s="209"/>
    </row>
    <row r="310" spans="19:20" x14ac:dyDescent="0.25">
      <c r="S310" s="209"/>
      <c r="T310" s="209"/>
    </row>
    <row r="311" spans="19:20" x14ac:dyDescent="0.25">
      <c r="S311" s="209"/>
      <c r="T311" s="209"/>
    </row>
    <row r="312" spans="19:20" x14ac:dyDescent="0.25">
      <c r="S312" s="209"/>
      <c r="T312" s="209"/>
    </row>
    <row r="313" spans="19:20" x14ac:dyDescent="0.25">
      <c r="S313" s="209"/>
      <c r="T313" s="209"/>
    </row>
    <row r="314" spans="19:20" x14ac:dyDescent="0.25">
      <c r="S314" s="209"/>
      <c r="T314" s="209"/>
    </row>
    <row r="315" spans="19:20" x14ac:dyDescent="0.25">
      <c r="S315" s="209"/>
      <c r="T315" s="209"/>
    </row>
    <row r="316" spans="19:20" x14ac:dyDescent="0.25">
      <c r="S316" s="209"/>
      <c r="T316" s="209"/>
    </row>
    <row r="317" spans="19:20" x14ac:dyDescent="0.25">
      <c r="S317" s="209"/>
      <c r="T317" s="209"/>
    </row>
    <row r="318" spans="19:20" x14ac:dyDescent="0.25">
      <c r="S318" s="209"/>
      <c r="T318" s="209"/>
    </row>
    <row r="319" spans="19:20" x14ac:dyDescent="0.25">
      <c r="S319" s="209"/>
      <c r="T319" s="209"/>
    </row>
    <row r="320" spans="19:20" x14ac:dyDescent="0.25">
      <c r="S320" s="209"/>
      <c r="T320" s="209"/>
    </row>
    <row r="321" spans="19:20" x14ac:dyDescent="0.25">
      <c r="S321" s="209"/>
      <c r="T321" s="209"/>
    </row>
    <row r="322" spans="19:20" x14ac:dyDescent="0.25">
      <c r="S322" s="209"/>
      <c r="T322" s="209"/>
    </row>
    <row r="323" spans="19:20" x14ac:dyDescent="0.25">
      <c r="S323" s="209"/>
      <c r="T323" s="209"/>
    </row>
    <row r="324" spans="19:20" x14ac:dyDescent="0.25">
      <c r="S324" s="209"/>
      <c r="T324" s="209"/>
    </row>
    <row r="325" spans="19:20" x14ac:dyDescent="0.25">
      <c r="S325" s="209"/>
      <c r="T325" s="209"/>
    </row>
    <row r="326" spans="19:20" x14ac:dyDescent="0.25">
      <c r="S326" s="209"/>
      <c r="T326" s="209"/>
    </row>
    <row r="327" spans="19:20" x14ac:dyDescent="0.25">
      <c r="S327" s="209"/>
      <c r="T327" s="209"/>
    </row>
    <row r="328" spans="19:20" x14ac:dyDescent="0.25">
      <c r="S328" s="209"/>
      <c r="T328" s="209"/>
    </row>
    <row r="329" spans="19:20" x14ac:dyDescent="0.25">
      <c r="S329" s="209"/>
      <c r="T329" s="209"/>
    </row>
    <row r="330" spans="19:20" x14ac:dyDescent="0.25">
      <c r="S330" s="209"/>
      <c r="T330" s="209"/>
    </row>
    <row r="331" spans="19:20" x14ac:dyDescent="0.25">
      <c r="S331" s="209"/>
      <c r="T331" s="209"/>
    </row>
    <row r="332" spans="19:20" x14ac:dyDescent="0.25">
      <c r="S332" s="209"/>
      <c r="T332" s="209"/>
    </row>
    <row r="333" spans="19:20" x14ac:dyDescent="0.25">
      <c r="S333" s="209"/>
      <c r="T333" s="209"/>
    </row>
    <row r="334" spans="19:20" x14ac:dyDescent="0.25">
      <c r="S334" s="209"/>
      <c r="T334" s="209"/>
    </row>
    <row r="335" spans="19:20" x14ac:dyDescent="0.25">
      <c r="S335" s="209"/>
      <c r="T335" s="209"/>
    </row>
  </sheetData>
  <mergeCells count="13">
    <mergeCell ref="B7:B11"/>
    <mergeCell ref="F5:H5"/>
    <mergeCell ref="J5:R5"/>
    <mergeCell ref="B28:B32"/>
    <mergeCell ref="B35:R38"/>
    <mergeCell ref="B12:B16"/>
    <mergeCell ref="F21:H21"/>
    <mergeCell ref="J21:R21"/>
    <mergeCell ref="B23:B27"/>
    <mergeCell ref="B17:Q17"/>
    <mergeCell ref="B18:Q18"/>
    <mergeCell ref="B33:Q33"/>
    <mergeCell ref="B34:Q3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S344"/>
  <sheetViews>
    <sheetView topLeftCell="A11" zoomScale="115" zoomScaleNormal="115" workbookViewId="0">
      <selection activeCell="E11" sqref="E11"/>
    </sheetView>
  </sheetViews>
  <sheetFormatPr defaultColWidth="9" defaultRowHeight="13.2" x14ac:dyDescent="0.25"/>
  <cols>
    <col min="1" max="1" width="9" style="213"/>
    <col min="2" max="2" width="0" style="239" hidden="1" customWidth="1"/>
    <col min="3" max="3" width="12.77734375" style="213" customWidth="1"/>
    <col min="4" max="4" width="11.33203125" style="210" customWidth="1"/>
    <col min="5" max="5" width="9.21875" style="213" customWidth="1"/>
    <col min="6" max="6" width="2" style="213" customWidth="1"/>
    <col min="7" max="7" width="9" style="213"/>
    <col min="8" max="8" width="2" style="213" customWidth="1"/>
    <col min="9" max="9" width="9" style="213"/>
    <col min="10" max="10" width="2.21875" style="213" customWidth="1"/>
    <col min="11" max="11" width="5.77734375" style="213" customWidth="1"/>
    <col min="12" max="12" width="1.77734375" style="213" customWidth="1"/>
    <col min="13" max="13" width="9" style="213"/>
    <col min="14" max="14" width="7.33203125" style="213" customWidth="1"/>
    <col min="15" max="15" width="1.6640625" style="213" customWidth="1"/>
    <col min="16" max="16" width="6.44140625" style="213" customWidth="1"/>
    <col min="17" max="17" width="2.21875" style="213" customWidth="1"/>
    <col min="18" max="18" width="6.109375" style="213" customWidth="1"/>
    <col min="19" max="19" width="1.33203125" style="213" customWidth="1"/>
    <col min="20" max="20" width="9" style="213"/>
    <col min="21" max="21" width="14.77734375" style="244" customWidth="1"/>
    <col min="22" max="22" width="16.77734375" style="244" customWidth="1"/>
    <col min="23" max="25" width="9" style="213"/>
    <col min="26" max="26" width="13.6640625" style="213" customWidth="1"/>
    <col min="27" max="27" width="10.6640625" style="213" customWidth="1"/>
    <col min="28" max="28" width="19.21875" style="213" bestFit="1" customWidth="1"/>
    <col min="29" max="29" width="19.33203125" style="213" bestFit="1" customWidth="1"/>
    <col min="30" max="30" width="11.77734375" style="213" customWidth="1"/>
    <col min="31" max="39" width="9" style="213"/>
    <col min="40" max="40" width="14.33203125" style="213" customWidth="1"/>
    <col min="41" max="41" width="19.33203125" style="213" customWidth="1"/>
    <col min="42" max="42" width="9" style="213"/>
    <col min="43" max="43" width="9.6640625" style="213" customWidth="1"/>
    <col min="44" max="56" width="9" style="213"/>
    <col min="57" max="57" width="29" style="213" customWidth="1"/>
    <col min="58" max="16384" width="9" style="213"/>
  </cols>
  <sheetData>
    <row r="1" spans="1:65" ht="17.399999999999999" x14ac:dyDescent="0.3">
      <c r="A1" s="250" t="s">
        <v>363</v>
      </c>
    </row>
    <row r="8" spans="1:65" ht="12" x14ac:dyDescent="0.2"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43"/>
    </row>
    <row r="9" spans="1:65" x14ac:dyDescent="0.2">
      <c r="C9" s="247" t="s">
        <v>1848</v>
      </c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43"/>
      <c r="Y9" s="222" t="s">
        <v>1623</v>
      </c>
      <c r="Z9" s="205">
        <v>43160</v>
      </c>
    </row>
    <row r="10" spans="1:65" x14ac:dyDescent="0.2">
      <c r="C10" s="247" t="s">
        <v>1857</v>
      </c>
      <c r="D10" s="211"/>
      <c r="E10" s="214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11"/>
      <c r="U10" s="243"/>
      <c r="Y10" s="222" t="s">
        <v>1624</v>
      </c>
      <c r="Z10" s="205">
        <v>43070</v>
      </c>
    </row>
    <row r="11" spans="1:65" ht="12.75" customHeight="1" x14ac:dyDescent="0.35">
      <c r="C11" s="211"/>
      <c r="D11" s="211"/>
      <c r="E11" s="221"/>
      <c r="F11" s="206"/>
      <c r="G11" s="318" t="s">
        <v>1836</v>
      </c>
      <c r="H11" s="318"/>
      <c r="I11" s="318"/>
      <c r="J11" s="206"/>
      <c r="K11" s="318" t="s">
        <v>355</v>
      </c>
      <c r="L11" s="318"/>
      <c r="M11" s="318"/>
      <c r="N11" s="318"/>
      <c r="O11" s="318"/>
      <c r="P11" s="318"/>
      <c r="Q11" s="318"/>
      <c r="R11" s="318"/>
      <c r="S11" s="318"/>
      <c r="T11" s="211"/>
      <c r="U11" s="244" t="s">
        <v>1832</v>
      </c>
      <c r="X11" s="222"/>
      <c r="Z11" s="323" t="s">
        <v>1621</v>
      </c>
      <c r="AA11" s="323"/>
      <c r="AB11" s="323"/>
      <c r="AC11" s="323"/>
      <c r="AD11" s="225"/>
      <c r="AN11" s="323" t="s">
        <v>1644</v>
      </c>
      <c r="AO11" s="323"/>
      <c r="AP11" s="323"/>
      <c r="AQ11" s="323"/>
      <c r="AR11" s="225"/>
      <c r="BB11" s="323" t="s">
        <v>1646</v>
      </c>
      <c r="BC11" s="323"/>
      <c r="BD11" s="323"/>
      <c r="BE11" s="323"/>
      <c r="BF11" s="225"/>
    </row>
    <row r="12" spans="1:65" x14ac:dyDescent="0.25">
      <c r="C12" s="223"/>
      <c r="D12" s="223"/>
      <c r="E12" s="218" t="s">
        <v>115</v>
      </c>
      <c r="F12" s="215"/>
      <c r="G12" s="216" t="s">
        <v>507</v>
      </c>
      <c r="H12" s="215"/>
      <c r="I12" s="215" t="s">
        <v>1567</v>
      </c>
      <c r="J12" s="217"/>
      <c r="K12" s="218" t="s">
        <v>1579</v>
      </c>
      <c r="L12" s="215"/>
      <c r="M12" s="215" t="s">
        <v>484</v>
      </c>
      <c r="N12" s="219" t="s">
        <v>1847</v>
      </c>
      <c r="O12" s="220"/>
      <c r="P12" s="219" t="s">
        <v>1581</v>
      </c>
      <c r="Q12" s="220"/>
      <c r="R12" s="219" t="s">
        <v>1582</v>
      </c>
      <c r="S12" s="220"/>
      <c r="T12" s="211"/>
      <c r="U12" s="244" t="s">
        <v>1833</v>
      </c>
      <c r="V12" s="244" t="s">
        <v>1834</v>
      </c>
      <c r="Z12" s="230"/>
      <c r="AA12" s="230"/>
      <c r="AB12" s="226" t="s">
        <v>1619</v>
      </c>
      <c r="AC12" s="226" t="s">
        <v>507</v>
      </c>
      <c r="AD12" s="226" t="s">
        <v>268</v>
      </c>
      <c r="AE12" s="222" t="s">
        <v>1579</v>
      </c>
      <c r="AF12" s="222" t="s">
        <v>1620</v>
      </c>
      <c r="AG12" s="222"/>
      <c r="AH12" s="222" t="s">
        <v>1580</v>
      </c>
      <c r="AI12" s="222" t="s">
        <v>1581</v>
      </c>
      <c r="AJ12" s="222" t="s">
        <v>1582</v>
      </c>
      <c r="AK12" s="222" t="s">
        <v>821</v>
      </c>
      <c r="AN12" s="230"/>
      <c r="AO12" s="230"/>
      <c r="AP12" s="226" t="s">
        <v>1619</v>
      </c>
      <c r="AQ12" s="226" t="s">
        <v>507</v>
      </c>
      <c r="AR12" s="226" t="s">
        <v>268</v>
      </c>
      <c r="AS12" s="222" t="s">
        <v>1579</v>
      </c>
      <c r="AT12" s="222" t="s">
        <v>1620</v>
      </c>
      <c r="AU12" s="222" t="s">
        <v>485</v>
      </c>
      <c r="AV12" s="222" t="s">
        <v>1580</v>
      </c>
      <c r="AW12" s="222" t="s">
        <v>1581</v>
      </c>
      <c r="AX12" s="222" t="s">
        <v>1582</v>
      </c>
      <c r="AY12" s="222" t="s">
        <v>821</v>
      </c>
      <c r="BB12" s="230"/>
      <c r="BC12" s="230"/>
      <c r="BD12" s="226" t="s">
        <v>1619</v>
      </c>
      <c r="BE12" s="226" t="s">
        <v>507</v>
      </c>
      <c r="BF12" s="226" t="s">
        <v>268</v>
      </c>
      <c r="BG12" s="222" t="s">
        <v>1579</v>
      </c>
      <c r="BH12" s="222" t="s">
        <v>1620</v>
      </c>
      <c r="BI12" s="222"/>
      <c r="BJ12" s="222" t="s">
        <v>1580</v>
      </c>
      <c r="BK12" s="222" t="s">
        <v>1581</v>
      </c>
      <c r="BL12" s="222" t="s">
        <v>1582</v>
      </c>
      <c r="BM12" s="222" t="s">
        <v>821</v>
      </c>
    </row>
    <row r="13" spans="1:65" x14ac:dyDescent="0.25">
      <c r="B13" s="239">
        <v>1</v>
      </c>
      <c r="C13" s="315" t="s">
        <v>242</v>
      </c>
      <c r="D13" s="240" t="str">
        <f>INDEX($AA$58:$AA$92,MATCH(LARGE($AB$58:$AB$92,ROWS($B$13:$B13)),$AB$58:$AB$92,0),0)</f>
        <v>United States</v>
      </c>
      <c r="E13" s="257">
        <f t="shared" ref="E13:E22" si="0">VLOOKUP($D13,$AA$58:$AJ$92,2,FALSE)/1000</f>
        <v>50.046999999999997</v>
      </c>
      <c r="F13" s="257"/>
      <c r="G13" s="257">
        <f t="shared" ref="G13:G22" si="1">VLOOKUP($D13,$AA$58:$AJ$92,3,FALSE)/1000</f>
        <v>63.323</v>
      </c>
      <c r="H13" s="257"/>
      <c r="I13" s="257">
        <f t="shared" ref="I13:I22" si="2">VLOOKUP($D13,$AA$58:$AJ$92,4,FALSE)/1000</f>
        <v>-13.276</v>
      </c>
      <c r="J13" s="257"/>
      <c r="K13" s="257">
        <f t="shared" ref="K13:K22" si="3">VLOOKUP($D13,$AA$58:$AJ$92,5,FALSE)/1000</f>
        <v>-5.03</v>
      </c>
      <c r="L13" s="257"/>
      <c r="M13" s="257">
        <f t="shared" ref="M13:M22" si="4">VLOOKUP($D13,$AA$58:$AJ$92,6,FALSE)/1000</f>
        <v>37.164000000000001</v>
      </c>
      <c r="N13" s="257">
        <f t="shared" ref="N13:N22" si="5">VLOOKUP($D13,$AA$58:$AJ$92,8,FALSE)/1000</f>
        <v>19.962</v>
      </c>
      <c r="O13" s="257"/>
      <c r="P13" s="257">
        <f t="shared" ref="P13:P22" si="6">VLOOKUP($D13,$AA$58:$AJ$92,9,FALSE)/1000</f>
        <v>0.31</v>
      </c>
      <c r="Q13" s="257"/>
      <c r="R13" s="257">
        <f t="shared" ref="R13:R22" si="7">VLOOKUP($D13,$AA$58:$AJ$92,10,FALSE)/1000</f>
        <v>-2.359</v>
      </c>
      <c r="S13" s="233"/>
      <c r="T13" s="211"/>
      <c r="U13" s="246">
        <f>E13-SUM(G13:I13)</f>
        <v>0</v>
      </c>
      <c r="V13" s="246">
        <f>E13-SUM(K13:R13)</f>
        <v>0</v>
      </c>
      <c r="Z13" s="232"/>
      <c r="AA13" s="232"/>
      <c r="AB13" s="237" t="s">
        <v>381</v>
      </c>
      <c r="AC13" s="237" t="s">
        <v>128</v>
      </c>
      <c r="AD13" s="237" t="s">
        <v>129</v>
      </c>
      <c r="AE13" s="237" t="s">
        <v>382</v>
      </c>
      <c r="AF13" s="237" t="s">
        <v>126</v>
      </c>
      <c r="AG13" s="237" t="s">
        <v>127</v>
      </c>
      <c r="AH13" s="119" t="s">
        <v>494</v>
      </c>
      <c r="AI13" s="119" t="s">
        <v>495</v>
      </c>
      <c r="AJ13" s="119" t="s">
        <v>496</v>
      </c>
      <c r="AK13" s="119" t="s">
        <v>497</v>
      </c>
      <c r="AN13" s="232"/>
      <c r="AO13" s="232"/>
      <c r="AP13" s="237" t="s">
        <v>381</v>
      </c>
      <c r="AQ13" s="237" t="s">
        <v>128</v>
      </c>
      <c r="AR13" s="237" t="s">
        <v>129</v>
      </c>
      <c r="AS13" s="237" t="s">
        <v>382</v>
      </c>
      <c r="AT13" s="237" t="s">
        <v>126</v>
      </c>
      <c r="AU13" s="237" t="s">
        <v>127</v>
      </c>
      <c r="AV13" s="119" t="s">
        <v>494</v>
      </c>
      <c r="AW13" s="119" t="s">
        <v>495</v>
      </c>
      <c r="AX13" s="119" t="s">
        <v>496</v>
      </c>
      <c r="AY13" s="119" t="s">
        <v>497</v>
      </c>
      <c r="BB13" s="232"/>
      <c r="BC13" s="232"/>
      <c r="BD13" s="237" t="s">
        <v>381</v>
      </c>
      <c r="BE13" s="237" t="s">
        <v>128</v>
      </c>
      <c r="BF13" s="237" t="s">
        <v>129</v>
      </c>
      <c r="BG13" s="237" t="s">
        <v>382</v>
      </c>
      <c r="BH13" s="237" t="s">
        <v>126</v>
      </c>
      <c r="BI13" s="237" t="s">
        <v>127</v>
      </c>
      <c r="BJ13" s="119" t="s">
        <v>494</v>
      </c>
      <c r="BK13" s="119" t="s">
        <v>495</v>
      </c>
      <c r="BL13" s="119" t="s">
        <v>496</v>
      </c>
      <c r="BM13" s="119" t="s">
        <v>497</v>
      </c>
    </row>
    <row r="14" spans="1:65" x14ac:dyDescent="0.25">
      <c r="B14" s="239">
        <v>2</v>
      </c>
      <c r="C14" s="316"/>
      <c r="D14" s="240" t="str">
        <f>INDEX($AA$58:$AA$92,MATCH(LARGE($AB$58:$AB$92,ROWS($B$13:$B14)),$AB$58:$AB$92,0),0)</f>
        <v>Japan</v>
      </c>
      <c r="E14" s="257">
        <f t="shared" si="0"/>
        <v>21.689</v>
      </c>
      <c r="F14" s="257"/>
      <c r="G14" s="257">
        <f t="shared" si="1"/>
        <v>0.184</v>
      </c>
      <c r="H14" s="257"/>
      <c r="I14" s="257">
        <f t="shared" si="2"/>
        <v>21.504999999999999</v>
      </c>
      <c r="J14" s="257"/>
      <c r="K14" s="257">
        <f t="shared" si="3"/>
        <v>8.8049999999999997</v>
      </c>
      <c r="L14" s="257"/>
      <c r="M14" s="257">
        <f t="shared" si="4"/>
        <v>16.187999999999999</v>
      </c>
      <c r="N14" s="257">
        <f t="shared" si="5"/>
        <v>8.6189999999999998</v>
      </c>
      <c r="O14" s="257"/>
      <c r="P14" s="257">
        <f t="shared" si="6"/>
        <v>-12.134</v>
      </c>
      <c r="Q14" s="257"/>
      <c r="R14" s="257">
        <f t="shared" si="7"/>
        <v>0.21099999999999999</v>
      </c>
      <c r="S14" s="233"/>
      <c r="T14" s="211"/>
      <c r="U14" s="246">
        <f t="shared" ref="U14:U22" si="8">E14-SUM(G14:I14)</f>
        <v>0</v>
      </c>
      <c r="V14" s="246">
        <f t="shared" ref="V14:V22" si="9">E14-SUM(K14:R14)</f>
        <v>0</v>
      </c>
      <c r="Z14" s="229" t="s">
        <v>1583</v>
      </c>
      <c r="AA14" s="230" t="s">
        <v>244</v>
      </c>
      <c r="AB14" s="209">
        <v>200457</v>
      </c>
      <c r="AC14" s="209">
        <v>108516</v>
      </c>
      <c r="AD14" s="209">
        <v>91941</v>
      </c>
      <c r="AE14" s="209">
        <v>45908</v>
      </c>
      <c r="AF14" s="209">
        <v>116348</v>
      </c>
      <c r="AG14" s="209">
        <v>38202</v>
      </c>
      <c r="AH14" s="209">
        <v>11865</v>
      </c>
      <c r="AI14" s="209">
        <v>21174</v>
      </c>
      <c r="AJ14" s="209">
        <v>5163</v>
      </c>
      <c r="AK14" s="209">
        <v>0</v>
      </c>
      <c r="AN14" s="227" t="s">
        <v>1625</v>
      </c>
      <c r="AO14" s="228" t="s">
        <v>243</v>
      </c>
      <c r="AP14" s="209">
        <v>43883</v>
      </c>
      <c r="AQ14" s="209">
        <v>43818</v>
      </c>
      <c r="AR14" s="209">
        <v>65</v>
      </c>
      <c r="AS14" s="209">
        <v>271</v>
      </c>
      <c r="AT14" s="209">
        <v>87</v>
      </c>
      <c r="AU14" s="209">
        <v>43525</v>
      </c>
      <c r="AV14" s="209">
        <v>37185</v>
      </c>
      <c r="AW14" s="209">
        <v>5240</v>
      </c>
      <c r="AX14" s="209">
        <v>1100</v>
      </c>
      <c r="AY14" s="209">
        <v>0</v>
      </c>
      <c r="BB14" s="227" t="s">
        <v>1647</v>
      </c>
      <c r="BC14" s="228" t="s">
        <v>387</v>
      </c>
      <c r="BD14" s="209">
        <v>202646</v>
      </c>
      <c r="BE14" s="209">
        <v>95799</v>
      </c>
      <c r="BF14" s="209">
        <v>106847</v>
      </c>
      <c r="BG14" s="209">
        <v>58599</v>
      </c>
      <c r="BH14" s="209">
        <v>56786</v>
      </c>
      <c r="BI14" s="209">
        <v>87261</v>
      </c>
      <c r="BJ14" s="209">
        <v>8651</v>
      </c>
      <c r="BK14" s="209">
        <v>58586</v>
      </c>
      <c r="BL14" s="209">
        <v>20024</v>
      </c>
      <c r="BM14" s="209">
        <v>0</v>
      </c>
    </row>
    <row r="15" spans="1:65" x14ac:dyDescent="0.25">
      <c r="B15" s="239">
        <v>3</v>
      </c>
      <c r="C15" s="316"/>
      <c r="D15" s="240" t="str">
        <f>INDEX($AA$58:$AA$92,MATCH(LARGE($AB$58:$AB$92,ROWS($B$13:$B15)),$AB$58:$AB$92,0),0)</f>
        <v>Italy</v>
      </c>
      <c r="E15" s="257">
        <f t="shared" si="0"/>
        <v>7.4889999999999999</v>
      </c>
      <c r="F15" s="257"/>
      <c r="G15" s="257">
        <f t="shared" si="1"/>
        <v>7.5890000000000004</v>
      </c>
      <c r="H15" s="257"/>
      <c r="I15" s="257">
        <f t="shared" si="2"/>
        <v>-0.1</v>
      </c>
      <c r="J15" s="257"/>
      <c r="K15" s="257">
        <f t="shared" si="3"/>
        <v>1.486</v>
      </c>
      <c r="L15" s="257"/>
      <c r="M15" s="257">
        <f t="shared" si="4"/>
        <v>5.6349999999999998</v>
      </c>
      <c r="N15" s="257">
        <f t="shared" si="5"/>
        <v>0.216</v>
      </c>
      <c r="O15" s="257"/>
      <c r="P15" s="257">
        <f t="shared" si="6"/>
        <v>0.125</v>
      </c>
      <c r="Q15" s="257"/>
      <c r="R15" s="257">
        <f t="shared" si="7"/>
        <v>2.7E-2</v>
      </c>
      <c r="S15" s="233"/>
      <c r="T15" s="211"/>
      <c r="U15" s="246">
        <f>E15-SUM(G15:I15)</f>
        <v>0</v>
      </c>
      <c r="V15" s="246">
        <f t="shared" si="9"/>
        <v>0</v>
      </c>
      <c r="Z15" s="229" t="s">
        <v>1584</v>
      </c>
      <c r="AA15" s="230" t="s">
        <v>63</v>
      </c>
      <c r="AB15" s="209">
        <v>915273</v>
      </c>
      <c r="AC15" s="209">
        <v>414240</v>
      </c>
      <c r="AD15" s="209">
        <v>501033</v>
      </c>
      <c r="AE15" s="209">
        <v>57756</v>
      </c>
      <c r="AF15" s="209">
        <v>270205</v>
      </c>
      <c r="AG15" s="209">
        <v>587312</v>
      </c>
      <c r="AH15" s="209">
        <v>420227</v>
      </c>
      <c r="AI15" s="209">
        <v>120560</v>
      </c>
      <c r="AJ15" s="209">
        <v>46517</v>
      </c>
      <c r="AK15" s="209">
        <v>8</v>
      </c>
      <c r="AN15" s="229" t="s">
        <v>1626</v>
      </c>
      <c r="AO15" s="230" t="s">
        <v>318</v>
      </c>
      <c r="AP15" s="209">
        <v>11581</v>
      </c>
      <c r="AQ15" s="209">
        <v>11468</v>
      </c>
      <c r="AR15" s="209">
        <v>114</v>
      </c>
      <c r="AS15" s="209">
        <v>101</v>
      </c>
      <c r="AT15" s="209">
        <v>1</v>
      </c>
      <c r="AU15" s="209">
        <v>11479</v>
      </c>
      <c r="AV15" s="209">
        <v>1889</v>
      </c>
      <c r="AW15" s="209">
        <v>8386</v>
      </c>
      <c r="AX15" s="209">
        <v>1204</v>
      </c>
      <c r="AY15" s="209">
        <v>0</v>
      </c>
      <c r="BB15" s="229" t="s">
        <v>1648</v>
      </c>
      <c r="BC15" s="230" t="s">
        <v>257</v>
      </c>
      <c r="BD15" s="209">
        <v>71894</v>
      </c>
      <c r="BE15" s="209">
        <v>24088</v>
      </c>
      <c r="BF15" s="209">
        <v>47806</v>
      </c>
      <c r="BG15" s="209">
        <v>11050</v>
      </c>
      <c r="BH15" s="209">
        <v>12426</v>
      </c>
      <c r="BI15" s="209">
        <v>48418</v>
      </c>
      <c r="BJ15" s="209">
        <v>12576</v>
      </c>
      <c r="BK15" s="209">
        <v>28484</v>
      </c>
      <c r="BL15" s="209">
        <v>7358</v>
      </c>
      <c r="BM15" s="209">
        <v>0</v>
      </c>
    </row>
    <row r="16" spans="1:65" x14ac:dyDescent="0.25">
      <c r="B16" s="239">
        <v>4</v>
      </c>
      <c r="C16" s="316"/>
      <c r="D16" s="240" t="str">
        <f>INDEX($AA$58:$AA$92,MATCH(LARGE($AB$58:$AB$92,ROWS($B$13:$B16)),$AB$58:$AB$92,0),0)</f>
        <v>Netherlands</v>
      </c>
      <c r="E16" s="257">
        <f t="shared" si="0"/>
        <v>4.34</v>
      </c>
      <c r="F16" s="257"/>
      <c r="G16" s="257">
        <f t="shared" si="1"/>
        <v>3.0670000000000002</v>
      </c>
      <c r="H16" s="257"/>
      <c r="I16" s="257">
        <f t="shared" si="2"/>
        <v>1.272</v>
      </c>
      <c r="J16" s="257"/>
      <c r="K16" s="257">
        <f t="shared" si="3"/>
        <v>1.74</v>
      </c>
      <c r="L16" s="257"/>
      <c r="M16" s="257">
        <f t="shared" si="4"/>
        <v>3.1509999999999998</v>
      </c>
      <c r="N16" s="257">
        <f t="shared" si="5"/>
        <v>-0.38600000000000001</v>
      </c>
      <c r="O16" s="257"/>
      <c r="P16" s="257">
        <f t="shared" si="6"/>
        <v>-0.14899999999999999</v>
      </c>
      <c r="Q16" s="257"/>
      <c r="R16" s="257">
        <f t="shared" si="7"/>
        <v>-1.7999999999999999E-2</v>
      </c>
      <c r="S16" s="233"/>
      <c r="T16" s="211"/>
      <c r="U16" s="246">
        <f t="shared" si="8"/>
        <v>9.9999999999944578E-4</v>
      </c>
      <c r="V16" s="246">
        <f t="shared" si="9"/>
        <v>1.9999999999997797E-3</v>
      </c>
      <c r="Z16" s="229" t="s">
        <v>1585</v>
      </c>
      <c r="AA16" s="230" t="s">
        <v>249</v>
      </c>
      <c r="AB16" s="209">
        <v>90156</v>
      </c>
      <c r="AC16" s="209">
        <v>57116</v>
      </c>
      <c r="AD16" s="209">
        <v>33041</v>
      </c>
      <c r="AE16" s="209">
        <v>1711</v>
      </c>
      <c r="AF16" s="209">
        <v>6796</v>
      </c>
      <c r="AG16" s="209">
        <v>81650</v>
      </c>
      <c r="AH16" s="209">
        <v>36723</v>
      </c>
      <c r="AI16" s="209">
        <v>15290</v>
      </c>
      <c r="AJ16" s="209">
        <v>29636</v>
      </c>
      <c r="AK16" s="209">
        <v>0</v>
      </c>
      <c r="AN16" s="229" t="s">
        <v>1627</v>
      </c>
      <c r="AO16" s="230" t="s">
        <v>239</v>
      </c>
      <c r="AP16" s="209">
        <v>4447</v>
      </c>
      <c r="AQ16" s="209">
        <v>1069</v>
      </c>
      <c r="AR16" s="209">
        <v>3378</v>
      </c>
      <c r="AS16" s="209">
        <v>689</v>
      </c>
      <c r="AT16" s="209">
        <v>345</v>
      </c>
      <c r="AU16" s="209">
        <v>3413</v>
      </c>
      <c r="AV16" s="209">
        <v>17</v>
      </c>
      <c r="AW16" s="209">
        <v>2054</v>
      </c>
      <c r="AX16" s="209">
        <v>1342</v>
      </c>
      <c r="AY16" s="209">
        <v>0</v>
      </c>
      <c r="BB16" s="229" t="s">
        <v>1649</v>
      </c>
      <c r="BC16" s="230" t="s">
        <v>248</v>
      </c>
      <c r="BD16" s="209">
        <v>58776</v>
      </c>
      <c r="BE16" s="209">
        <v>17120</v>
      </c>
      <c r="BF16" s="209">
        <v>41656</v>
      </c>
      <c r="BG16" s="209">
        <v>8016</v>
      </c>
      <c r="BH16" s="209">
        <v>24889</v>
      </c>
      <c r="BI16" s="209">
        <v>25871</v>
      </c>
      <c r="BJ16" s="209">
        <v>2585</v>
      </c>
      <c r="BK16" s="209">
        <v>10143</v>
      </c>
      <c r="BL16" s="209">
        <v>13143</v>
      </c>
      <c r="BM16" s="209">
        <v>0</v>
      </c>
    </row>
    <row r="17" spans="2:65" x14ac:dyDescent="0.25">
      <c r="B17" s="239">
        <v>5</v>
      </c>
      <c r="C17" s="317"/>
      <c r="D17" s="241" t="str">
        <f>INDEX($AA$58:$AA$92,MATCH(LARGE($AB$58:$AB$92,ROWS($B$13:$B17)),$AB$58:$AB$92,0),0)</f>
        <v>Ireland</v>
      </c>
      <c r="E17" s="258">
        <f t="shared" si="0"/>
        <v>3.645</v>
      </c>
      <c r="F17" s="258"/>
      <c r="G17" s="258">
        <f t="shared" si="1"/>
        <v>3.8109999999999999</v>
      </c>
      <c r="H17" s="258"/>
      <c r="I17" s="258">
        <f t="shared" si="2"/>
        <v>-0.16500000000000001</v>
      </c>
      <c r="J17" s="258"/>
      <c r="K17" s="258">
        <f t="shared" si="3"/>
        <v>0.20499999999999999</v>
      </c>
      <c r="L17" s="258"/>
      <c r="M17" s="258">
        <f t="shared" si="4"/>
        <v>0.56399999999999995</v>
      </c>
      <c r="N17" s="258">
        <f t="shared" si="5"/>
        <v>1.8160000000000001</v>
      </c>
      <c r="O17" s="258"/>
      <c r="P17" s="258">
        <f t="shared" si="6"/>
        <v>0.52400000000000002</v>
      </c>
      <c r="Q17" s="258"/>
      <c r="R17" s="258">
        <f t="shared" si="7"/>
        <v>0.53700000000000003</v>
      </c>
      <c r="S17" s="233"/>
      <c r="T17" s="211"/>
      <c r="U17" s="246">
        <f t="shared" si="8"/>
        <v>-9.9999999999988987E-4</v>
      </c>
      <c r="V17" s="246">
        <f t="shared" si="9"/>
        <v>-9.9999999999988987E-4</v>
      </c>
      <c r="Z17" s="229" t="s">
        <v>1586</v>
      </c>
      <c r="AA17" s="230" t="s">
        <v>4</v>
      </c>
      <c r="AB17" s="209">
        <v>12929</v>
      </c>
      <c r="AC17" s="209">
        <v>12788</v>
      </c>
      <c r="AD17" s="209">
        <v>140</v>
      </c>
      <c r="AE17" s="209">
        <v>3497</v>
      </c>
      <c r="AF17" s="209">
        <v>5926</v>
      </c>
      <c r="AG17" s="209">
        <v>3505</v>
      </c>
      <c r="AH17" s="209">
        <v>390</v>
      </c>
      <c r="AI17" s="209">
        <v>2937</v>
      </c>
      <c r="AJ17" s="209">
        <v>178</v>
      </c>
      <c r="AK17" s="209">
        <v>0</v>
      </c>
      <c r="AN17" s="229" t="s">
        <v>1628</v>
      </c>
      <c r="AO17" s="230" t="s">
        <v>250</v>
      </c>
      <c r="AP17" s="209">
        <v>9140</v>
      </c>
      <c r="AQ17" s="209">
        <v>6812</v>
      </c>
      <c r="AR17" s="209">
        <v>2328</v>
      </c>
      <c r="AS17" s="209">
        <v>295</v>
      </c>
      <c r="AT17" s="209">
        <v>123</v>
      </c>
      <c r="AU17" s="209">
        <v>8722</v>
      </c>
      <c r="AV17" s="209">
        <v>2804</v>
      </c>
      <c r="AW17" s="209">
        <v>3964</v>
      </c>
      <c r="AX17" s="209">
        <v>1953</v>
      </c>
      <c r="AY17" s="209">
        <v>0</v>
      </c>
      <c r="BB17" s="229" t="s">
        <v>1650</v>
      </c>
      <c r="BC17" s="230" t="s">
        <v>260</v>
      </c>
      <c r="BD17" s="209">
        <v>12694</v>
      </c>
      <c r="BE17" s="209">
        <v>4712</v>
      </c>
      <c r="BF17" s="209">
        <v>7982</v>
      </c>
      <c r="BG17" s="209">
        <v>3992</v>
      </c>
      <c r="BH17" s="209">
        <v>2555</v>
      </c>
      <c r="BI17" s="209">
        <v>6146</v>
      </c>
      <c r="BJ17" s="209">
        <v>810</v>
      </c>
      <c r="BK17" s="209">
        <v>5062</v>
      </c>
      <c r="BL17" s="209">
        <v>275</v>
      </c>
      <c r="BM17" s="209">
        <v>0</v>
      </c>
    </row>
    <row r="18" spans="2:65" x14ac:dyDescent="0.25">
      <c r="B18" s="239">
        <v>1</v>
      </c>
      <c r="C18" s="319" t="s">
        <v>255</v>
      </c>
      <c r="D18" s="240" t="str">
        <f>INDEX($AA$58:$AA$92,MATCH(SMALL($AB$58:$AB$92,ROWS($B$18:$B18)),$AB$58:$AB$92,0),0)</f>
        <v>France</v>
      </c>
      <c r="E18" s="257">
        <f t="shared" si="0"/>
        <v>-12.217000000000001</v>
      </c>
      <c r="F18" s="257"/>
      <c r="G18" s="257">
        <f t="shared" si="1"/>
        <v>12.012</v>
      </c>
      <c r="H18" s="257"/>
      <c r="I18" s="257">
        <f t="shared" si="2"/>
        <v>-24.23</v>
      </c>
      <c r="J18" s="257"/>
      <c r="K18" s="257">
        <f t="shared" si="3"/>
        <v>18.379000000000001</v>
      </c>
      <c r="L18" s="257"/>
      <c r="M18" s="257">
        <f t="shared" si="4"/>
        <v>-24.547999999999998</v>
      </c>
      <c r="N18" s="257">
        <f t="shared" si="5"/>
        <v>1.056</v>
      </c>
      <c r="O18" s="257"/>
      <c r="P18" s="257">
        <f t="shared" si="6"/>
        <v>-7.7709999999999999</v>
      </c>
      <c r="Q18" s="257"/>
      <c r="R18" s="257">
        <f t="shared" si="7"/>
        <v>0.66700000000000004</v>
      </c>
      <c r="S18" s="233"/>
      <c r="T18" s="211"/>
      <c r="U18" s="246">
        <f t="shared" si="8"/>
        <v>9.9999999999944578E-4</v>
      </c>
      <c r="V18" s="246">
        <f t="shared" si="9"/>
        <v>0</v>
      </c>
      <c r="Z18" s="229" t="s">
        <v>1587</v>
      </c>
      <c r="AA18" s="230" t="s">
        <v>209</v>
      </c>
      <c r="AB18" s="209">
        <v>8929</v>
      </c>
      <c r="AC18" s="209">
        <v>8929</v>
      </c>
      <c r="AD18" s="209">
        <v>0</v>
      </c>
      <c r="AE18" s="209">
        <v>4461</v>
      </c>
      <c r="AF18" s="209">
        <v>1858</v>
      </c>
      <c r="AG18" s="209">
        <v>2610</v>
      </c>
      <c r="AH18" s="209">
        <v>1253</v>
      </c>
      <c r="AI18" s="209">
        <v>1308</v>
      </c>
      <c r="AJ18" s="209">
        <v>49</v>
      </c>
      <c r="AK18" s="209">
        <v>0</v>
      </c>
      <c r="AN18" s="229" t="s">
        <v>1629</v>
      </c>
      <c r="AO18" s="230" t="s">
        <v>6</v>
      </c>
      <c r="AP18" s="209">
        <v>6312</v>
      </c>
      <c r="AQ18" s="209">
        <v>2656</v>
      </c>
      <c r="AR18" s="209">
        <v>3656</v>
      </c>
      <c r="AS18" s="209">
        <v>1239</v>
      </c>
      <c r="AT18" s="209">
        <v>671</v>
      </c>
      <c r="AU18" s="209">
        <v>4402</v>
      </c>
      <c r="AV18" s="209">
        <v>306</v>
      </c>
      <c r="AW18" s="209">
        <v>2791</v>
      </c>
      <c r="AX18" s="209">
        <v>1305</v>
      </c>
      <c r="AY18" s="209">
        <v>0</v>
      </c>
      <c r="BB18" s="229" t="s">
        <v>1651</v>
      </c>
      <c r="BC18" s="230" t="s">
        <v>24</v>
      </c>
      <c r="BD18" s="209">
        <v>3759</v>
      </c>
      <c r="BE18" s="209">
        <v>2916</v>
      </c>
      <c r="BF18" s="209">
        <v>843</v>
      </c>
      <c r="BG18" s="209">
        <v>634</v>
      </c>
      <c r="BH18" s="209">
        <v>521</v>
      </c>
      <c r="BI18" s="209">
        <v>2605</v>
      </c>
      <c r="BJ18" s="209">
        <v>1450</v>
      </c>
      <c r="BK18" s="209">
        <v>1076</v>
      </c>
      <c r="BL18" s="209">
        <v>79</v>
      </c>
      <c r="BM18" s="209">
        <v>0</v>
      </c>
    </row>
    <row r="19" spans="2:65" x14ac:dyDescent="0.25">
      <c r="B19" s="239">
        <v>2</v>
      </c>
      <c r="C19" s="316"/>
      <c r="D19" s="240" t="str">
        <f>INDEX($AA$58:$AA$92,MATCH(SMALL($AB$58:$AB$92,ROWS($B$18:$B19)),$AB$58:$AB$92,0),0)</f>
        <v>Switzerland</v>
      </c>
      <c r="E19" s="257">
        <f t="shared" si="0"/>
        <v>-7.0469999999999997</v>
      </c>
      <c r="F19" s="257"/>
      <c r="G19" s="257">
        <f t="shared" si="1"/>
        <v>0.91600000000000004</v>
      </c>
      <c r="H19" s="257"/>
      <c r="I19" s="257">
        <f t="shared" si="2"/>
        <v>-7.9640000000000004</v>
      </c>
      <c r="J19" s="257"/>
      <c r="K19" s="257">
        <f t="shared" si="3"/>
        <v>1.6779999999999999</v>
      </c>
      <c r="L19" s="257"/>
      <c r="M19" s="257">
        <f t="shared" si="4"/>
        <v>-10.08</v>
      </c>
      <c r="N19" s="257">
        <f t="shared" si="5"/>
        <v>0.26200000000000001</v>
      </c>
      <c r="O19" s="257"/>
      <c r="P19" s="257">
        <f t="shared" si="6"/>
        <v>1.0820000000000001</v>
      </c>
      <c r="Q19" s="257"/>
      <c r="R19" s="257">
        <f t="shared" si="7"/>
        <v>1.2E-2</v>
      </c>
      <c r="S19" s="233"/>
      <c r="T19" s="211"/>
      <c r="U19" s="246">
        <f t="shared" si="8"/>
        <v>1.000000000000334E-3</v>
      </c>
      <c r="V19" s="246">
        <f t="shared" si="9"/>
        <v>-9.999999999985576E-4</v>
      </c>
      <c r="Z19" s="229" t="s">
        <v>1588</v>
      </c>
      <c r="AA19" s="230" t="s">
        <v>222</v>
      </c>
      <c r="AB19" s="209">
        <v>7416</v>
      </c>
      <c r="AC19" s="209">
        <v>7390</v>
      </c>
      <c r="AD19" s="209">
        <v>27</v>
      </c>
      <c r="AE19" s="209">
        <v>2010</v>
      </c>
      <c r="AF19" s="209">
        <v>1065</v>
      </c>
      <c r="AG19" s="209">
        <v>4342</v>
      </c>
      <c r="AH19" s="209">
        <v>1834</v>
      </c>
      <c r="AI19" s="209">
        <v>2443</v>
      </c>
      <c r="AJ19" s="209">
        <v>65</v>
      </c>
      <c r="AK19" s="209">
        <v>0</v>
      </c>
      <c r="AN19" s="229" t="s">
        <v>1630</v>
      </c>
      <c r="AO19" s="230" t="s">
        <v>28</v>
      </c>
      <c r="AP19" s="209">
        <v>1466</v>
      </c>
      <c r="AQ19" s="209">
        <v>1462</v>
      </c>
      <c r="AR19" s="209">
        <v>4</v>
      </c>
      <c r="AS19" s="209">
        <v>522</v>
      </c>
      <c r="AT19" s="209">
        <v>101</v>
      </c>
      <c r="AU19" s="209">
        <v>843</v>
      </c>
      <c r="AV19" s="209">
        <v>70</v>
      </c>
      <c r="AW19" s="209">
        <v>744</v>
      </c>
      <c r="AX19" s="209">
        <v>29</v>
      </c>
      <c r="AY19" s="209">
        <v>0</v>
      </c>
      <c r="BB19" s="229" t="s">
        <v>1652</v>
      </c>
      <c r="BC19" s="230" t="s">
        <v>58</v>
      </c>
      <c r="BD19" s="209">
        <v>16924</v>
      </c>
      <c r="BE19" s="209">
        <v>11402</v>
      </c>
      <c r="BF19" s="209">
        <v>5522</v>
      </c>
      <c r="BG19" s="209">
        <v>6691</v>
      </c>
      <c r="BH19" s="209">
        <v>2252</v>
      </c>
      <c r="BI19" s="209">
        <v>7981</v>
      </c>
      <c r="BJ19" s="209">
        <v>413</v>
      </c>
      <c r="BK19" s="209">
        <v>6278</v>
      </c>
      <c r="BL19" s="209">
        <v>1290</v>
      </c>
      <c r="BM19" s="209">
        <v>0</v>
      </c>
    </row>
    <row r="20" spans="2:65" x14ac:dyDescent="0.25">
      <c r="B20" s="239">
        <v>3</v>
      </c>
      <c r="C20" s="316"/>
      <c r="D20" s="240" t="str">
        <f>INDEX($AA$58:$AA$92,MATCH(SMALL($AB$58:$AB$92,ROWS($B$18:$B20)),$AB$58:$AB$92,0),0)</f>
        <v>Spain</v>
      </c>
      <c r="E20" s="257">
        <f t="shared" si="0"/>
        <v>-2.6</v>
      </c>
      <c r="F20" s="257"/>
      <c r="G20" s="257">
        <f t="shared" si="1"/>
        <v>-2.7320000000000002</v>
      </c>
      <c r="H20" s="257"/>
      <c r="I20" s="257">
        <f t="shared" si="2"/>
        <v>0.13200000000000001</v>
      </c>
      <c r="J20" s="257"/>
      <c r="K20" s="257">
        <f t="shared" si="3"/>
        <v>-2.5379999999999998</v>
      </c>
      <c r="L20" s="257"/>
      <c r="M20" s="257">
        <f t="shared" si="4"/>
        <v>-0.38200000000000001</v>
      </c>
      <c r="N20" s="257">
        <f t="shared" si="5"/>
        <v>0.18099999999999999</v>
      </c>
      <c r="O20" s="257"/>
      <c r="P20" s="257">
        <f t="shared" si="6"/>
        <v>0.13300000000000001</v>
      </c>
      <c r="Q20" s="257"/>
      <c r="R20" s="257">
        <f t="shared" si="7"/>
        <v>6.0000000000000001E-3</v>
      </c>
      <c r="S20" s="233"/>
      <c r="T20" s="211"/>
      <c r="U20" s="246">
        <f t="shared" si="8"/>
        <v>0</v>
      </c>
      <c r="V20" s="246">
        <f t="shared" si="9"/>
        <v>0</v>
      </c>
      <c r="Z20" s="229" t="s">
        <v>1589</v>
      </c>
      <c r="AA20" s="230" t="s">
        <v>240</v>
      </c>
      <c r="AB20" s="209">
        <v>5195</v>
      </c>
      <c r="AC20" s="209">
        <v>399</v>
      </c>
      <c r="AD20" s="209">
        <v>4796</v>
      </c>
      <c r="AE20" s="209">
        <v>13</v>
      </c>
      <c r="AF20" s="209">
        <v>914</v>
      </c>
      <c r="AG20" s="209">
        <v>4269</v>
      </c>
      <c r="AH20" s="209">
        <v>257</v>
      </c>
      <c r="AI20" s="209">
        <v>1379</v>
      </c>
      <c r="AJ20" s="209">
        <v>2593</v>
      </c>
      <c r="AK20" s="209">
        <v>39</v>
      </c>
      <c r="AN20" s="229" t="s">
        <v>1631</v>
      </c>
      <c r="AO20" s="230" t="s">
        <v>114</v>
      </c>
      <c r="AP20" s="209">
        <v>6194</v>
      </c>
      <c r="AQ20" s="209">
        <v>4013</v>
      </c>
      <c r="AR20" s="209">
        <v>2181</v>
      </c>
      <c r="AS20" s="209">
        <v>66</v>
      </c>
      <c r="AT20" s="209">
        <v>327</v>
      </c>
      <c r="AU20" s="209">
        <v>5801</v>
      </c>
      <c r="AV20" s="209">
        <v>196</v>
      </c>
      <c r="AW20" s="209">
        <v>3459</v>
      </c>
      <c r="AX20" s="209">
        <v>2146</v>
      </c>
      <c r="AY20" s="209">
        <v>0</v>
      </c>
      <c r="BB20" s="229" t="s">
        <v>1653</v>
      </c>
      <c r="BC20" s="230" t="s">
        <v>29</v>
      </c>
      <c r="BD20" s="209">
        <v>984</v>
      </c>
      <c r="BE20" s="209">
        <v>984</v>
      </c>
      <c r="BF20" s="209">
        <v>0</v>
      </c>
      <c r="BG20" s="209">
        <v>526</v>
      </c>
      <c r="BH20" s="209">
        <v>13</v>
      </c>
      <c r="BI20" s="209">
        <v>445</v>
      </c>
      <c r="BJ20" s="209">
        <v>10</v>
      </c>
      <c r="BK20" s="209">
        <v>432</v>
      </c>
      <c r="BL20" s="209">
        <v>3</v>
      </c>
      <c r="BM20" s="209">
        <v>0</v>
      </c>
    </row>
    <row r="21" spans="2:65" x14ac:dyDescent="0.25">
      <c r="B21" s="239">
        <v>4</v>
      </c>
      <c r="C21" s="316"/>
      <c r="D21" s="240" t="str">
        <f>INDEX($AA$58:$AA$92,MATCH(SMALL($AB$58:$AB$92,ROWS($B$18:$B21)),$AB$58:$AB$92,0),0)</f>
        <v>Norway</v>
      </c>
      <c r="E21" s="257">
        <f t="shared" si="0"/>
        <v>-1.2390000000000001</v>
      </c>
      <c r="F21" s="257"/>
      <c r="G21" s="257">
        <f t="shared" si="1"/>
        <v>-1.2330000000000001</v>
      </c>
      <c r="H21" s="257"/>
      <c r="I21" s="257">
        <f t="shared" si="2"/>
        <v>-5.0000000000000001E-3</v>
      </c>
      <c r="J21" s="257"/>
      <c r="K21" s="257">
        <f t="shared" si="3"/>
        <v>-0.214</v>
      </c>
      <c r="L21" s="257"/>
      <c r="M21" s="257">
        <f t="shared" si="4"/>
        <v>-0.86</v>
      </c>
      <c r="N21" s="257">
        <f t="shared" si="5"/>
        <v>0.20499999999999999</v>
      </c>
      <c r="O21" s="257"/>
      <c r="P21" s="257">
        <f t="shared" si="6"/>
        <v>-0.376</v>
      </c>
      <c r="Q21" s="257"/>
      <c r="R21" s="257">
        <f t="shared" si="7"/>
        <v>6.0000000000000001E-3</v>
      </c>
      <c r="S21" s="233"/>
      <c r="T21" s="211"/>
      <c r="U21" s="246">
        <f t="shared" si="8"/>
        <v>-1.0000000000001119E-3</v>
      </c>
      <c r="V21" s="246">
        <f t="shared" si="9"/>
        <v>0</v>
      </c>
      <c r="Z21" s="229" t="s">
        <v>1590</v>
      </c>
      <c r="AA21" s="230" t="s">
        <v>252</v>
      </c>
      <c r="AB21" s="209">
        <v>215283</v>
      </c>
      <c r="AC21" s="209">
        <v>129894</v>
      </c>
      <c r="AD21" s="209">
        <v>85389</v>
      </c>
      <c r="AE21" s="209">
        <v>85433</v>
      </c>
      <c r="AF21" s="209">
        <v>42232</v>
      </c>
      <c r="AG21" s="209">
        <v>87618</v>
      </c>
      <c r="AH21" s="209">
        <v>25174</v>
      </c>
      <c r="AI21" s="209">
        <v>43963</v>
      </c>
      <c r="AJ21" s="209">
        <v>18481</v>
      </c>
      <c r="AK21" s="209">
        <v>0</v>
      </c>
      <c r="AN21" s="236" t="s">
        <v>1421</v>
      </c>
      <c r="AO21" s="235" t="s">
        <v>601</v>
      </c>
      <c r="AP21" s="209">
        <v>1</v>
      </c>
      <c r="AQ21" s="209">
        <v>1</v>
      </c>
      <c r="AR21" s="209">
        <v>0</v>
      </c>
      <c r="AS21" s="209">
        <v>0</v>
      </c>
      <c r="AT21" s="209">
        <v>0</v>
      </c>
      <c r="AU21" s="209">
        <v>1</v>
      </c>
      <c r="AV21" s="209">
        <v>0</v>
      </c>
      <c r="AW21" s="209">
        <v>0</v>
      </c>
      <c r="AX21" s="209">
        <v>1</v>
      </c>
      <c r="AY21" s="209">
        <v>0</v>
      </c>
      <c r="BB21" s="229" t="s">
        <v>1654</v>
      </c>
      <c r="BC21" s="230" t="s">
        <v>30</v>
      </c>
      <c r="BD21" s="209">
        <v>6708</v>
      </c>
      <c r="BE21" s="209">
        <v>3590</v>
      </c>
      <c r="BF21" s="209">
        <v>3118</v>
      </c>
      <c r="BG21" s="209">
        <v>1857</v>
      </c>
      <c r="BH21" s="209">
        <v>1733</v>
      </c>
      <c r="BI21" s="209">
        <v>3118</v>
      </c>
      <c r="BJ21" s="209">
        <v>138</v>
      </c>
      <c r="BK21" s="209">
        <v>2351</v>
      </c>
      <c r="BL21" s="209">
        <v>630</v>
      </c>
      <c r="BM21" s="209">
        <v>0</v>
      </c>
    </row>
    <row r="22" spans="2:65" x14ac:dyDescent="0.25">
      <c r="B22" s="239">
        <v>5</v>
      </c>
      <c r="C22" s="316"/>
      <c r="D22" s="240" t="str">
        <f>INDEX($AA$58:$AA$92,MATCH(SMALL($AB$58:$AB$92,ROWS($B$18:$B22)),$AB$58:$AB$92,0),0)</f>
        <v>Slovenia</v>
      </c>
      <c r="E22" s="257">
        <f t="shared" si="0"/>
        <v>-4.7E-2</v>
      </c>
      <c r="F22" s="257"/>
      <c r="G22" s="257">
        <f t="shared" si="1"/>
        <v>-4.7E-2</v>
      </c>
      <c r="H22" s="257"/>
      <c r="I22" s="257">
        <f t="shared" si="2"/>
        <v>0</v>
      </c>
      <c r="J22" s="257"/>
      <c r="K22" s="257">
        <f t="shared" si="3"/>
        <v>-5.0000000000000001E-3</v>
      </c>
      <c r="L22" s="257"/>
      <c r="M22" s="257">
        <f t="shared" si="4"/>
        <v>-4.3999999999999997E-2</v>
      </c>
      <c r="N22" s="257">
        <f t="shared" si="5"/>
        <v>0</v>
      </c>
      <c r="O22" s="257"/>
      <c r="P22" s="257">
        <f t="shared" si="6"/>
        <v>3.0000000000000001E-3</v>
      </c>
      <c r="Q22" s="257"/>
      <c r="R22" s="257">
        <f t="shared" si="7"/>
        <v>0</v>
      </c>
      <c r="S22" s="233"/>
      <c r="T22" s="211"/>
      <c r="U22" s="246">
        <f t="shared" si="8"/>
        <v>0</v>
      </c>
      <c r="V22" s="246">
        <f t="shared" si="9"/>
        <v>-1.0000000000000078E-3</v>
      </c>
      <c r="Z22" s="229" t="s">
        <v>1591</v>
      </c>
      <c r="AA22" s="230" t="s">
        <v>26</v>
      </c>
      <c r="AB22" s="209">
        <v>4840</v>
      </c>
      <c r="AC22" s="209">
        <v>894</v>
      </c>
      <c r="AD22" s="209">
        <v>3946</v>
      </c>
      <c r="AE22" s="209">
        <v>299</v>
      </c>
      <c r="AF22" s="209">
        <v>1050</v>
      </c>
      <c r="AG22" s="209">
        <v>3491</v>
      </c>
      <c r="AH22" s="209">
        <v>278</v>
      </c>
      <c r="AI22" s="209">
        <v>1959</v>
      </c>
      <c r="AJ22" s="209">
        <v>1255</v>
      </c>
      <c r="AK22" s="209">
        <v>0</v>
      </c>
      <c r="AN22" s="229" t="s">
        <v>461</v>
      </c>
      <c r="AO22" s="230" t="s">
        <v>598</v>
      </c>
      <c r="AP22" s="209">
        <v>48</v>
      </c>
      <c r="AQ22" s="209">
        <v>48</v>
      </c>
      <c r="AR22" s="209">
        <v>0</v>
      </c>
      <c r="AS22" s="209">
        <v>0</v>
      </c>
      <c r="AT22" s="209">
        <v>0</v>
      </c>
      <c r="AU22" s="209">
        <v>48</v>
      </c>
      <c r="AV22" s="209">
        <v>0</v>
      </c>
      <c r="AW22" s="209">
        <v>48</v>
      </c>
      <c r="AX22" s="209">
        <v>0</v>
      </c>
      <c r="AY22" s="209">
        <v>0</v>
      </c>
      <c r="BB22" s="229" t="s">
        <v>1655</v>
      </c>
      <c r="BC22" s="230" t="s">
        <v>25</v>
      </c>
      <c r="BD22" s="209">
        <v>177</v>
      </c>
      <c r="BE22" s="209">
        <v>177</v>
      </c>
      <c r="BF22" s="209">
        <v>0</v>
      </c>
      <c r="BG22" s="209">
        <v>11</v>
      </c>
      <c r="BH22" s="209">
        <v>-27</v>
      </c>
      <c r="BI22" s="209">
        <v>192</v>
      </c>
      <c r="BJ22" s="209">
        <v>66</v>
      </c>
      <c r="BK22" s="209">
        <v>116</v>
      </c>
      <c r="BL22" s="209">
        <v>10</v>
      </c>
      <c r="BM22" s="209">
        <v>0</v>
      </c>
    </row>
    <row r="23" spans="2:65" x14ac:dyDescent="0.25"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43"/>
      <c r="Z23" s="229" t="s">
        <v>1592</v>
      </c>
      <c r="AA23" s="230" t="s">
        <v>229</v>
      </c>
      <c r="AB23" s="209">
        <v>6214</v>
      </c>
      <c r="AC23" s="209">
        <v>5897</v>
      </c>
      <c r="AD23" s="209">
        <v>317</v>
      </c>
      <c r="AE23" s="209">
        <v>1478</v>
      </c>
      <c r="AF23" s="209">
        <v>2492</v>
      </c>
      <c r="AG23" s="209">
        <v>2244</v>
      </c>
      <c r="AH23" s="209">
        <v>836</v>
      </c>
      <c r="AI23" s="209">
        <v>1396</v>
      </c>
      <c r="AJ23" s="209">
        <v>11</v>
      </c>
      <c r="AK23" s="209">
        <v>0</v>
      </c>
      <c r="AN23" s="229" t="s">
        <v>1632</v>
      </c>
      <c r="AO23" s="230" t="s">
        <v>581</v>
      </c>
      <c r="AP23" s="209">
        <v>58</v>
      </c>
      <c r="AQ23" s="209">
        <v>58</v>
      </c>
      <c r="AR23" s="209">
        <v>0</v>
      </c>
      <c r="AS23" s="209">
        <v>0</v>
      </c>
      <c r="AT23" s="209">
        <v>0</v>
      </c>
      <c r="AU23" s="209">
        <v>58</v>
      </c>
      <c r="AV23" s="209">
        <v>0</v>
      </c>
      <c r="AW23" s="209">
        <v>58</v>
      </c>
      <c r="AX23" s="209">
        <v>0</v>
      </c>
      <c r="AY23" s="209">
        <v>0</v>
      </c>
      <c r="BB23" s="229" t="s">
        <v>1656</v>
      </c>
      <c r="BC23" s="230" t="s">
        <v>17</v>
      </c>
      <c r="BD23" s="209">
        <v>4164</v>
      </c>
      <c r="BE23" s="209">
        <v>1820</v>
      </c>
      <c r="BF23" s="209">
        <v>2344</v>
      </c>
      <c r="BG23" s="209">
        <v>361</v>
      </c>
      <c r="BH23" s="209">
        <v>1979</v>
      </c>
      <c r="BI23" s="209">
        <v>1824</v>
      </c>
      <c r="BJ23" s="209">
        <v>153</v>
      </c>
      <c r="BK23" s="209">
        <v>1429</v>
      </c>
      <c r="BL23" s="209">
        <v>243</v>
      </c>
      <c r="BM23" s="209">
        <v>0</v>
      </c>
    </row>
    <row r="24" spans="2:65" x14ac:dyDescent="0.25">
      <c r="C24" s="211"/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211"/>
      <c r="T24" s="211"/>
      <c r="U24" s="243"/>
      <c r="Z24" s="229" t="s">
        <v>1593</v>
      </c>
      <c r="AA24" s="230" t="s">
        <v>50</v>
      </c>
      <c r="AB24" s="209">
        <v>9935</v>
      </c>
      <c r="AC24" s="209">
        <v>9933</v>
      </c>
      <c r="AD24" s="209">
        <v>3</v>
      </c>
      <c r="AE24" s="209">
        <v>1299</v>
      </c>
      <c r="AF24" s="209">
        <v>4851</v>
      </c>
      <c r="AG24" s="209">
        <v>3785</v>
      </c>
      <c r="AH24" s="209">
        <v>1116</v>
      </c>
      <c r="AI24" s="209">
        <v>2627</v>
      </c>
      <c r="AJ24" s="209">
        <v>42</v>
      </c>
      <c r="AK24" s="209">
        <v>0</v>
      </c>
      <c r="AN24" s="229" t="s">
        <v>1633</v>
      </c>
      <c r="AO24" s="230" t="s">
        <v>241</v>
      </c>
      <c r="AP24" s="209">
        <v>3052</v>
      </c>
      <c r="AQ24" s="209">
        <v>1747</v>
      </c>
      <c r="AR24" s="209">
        <v>1305</v>
      </c>
      <c r="AS24" s="209">
        <v>20</v>
      </c>
      <c r="AT24" s="209">
        <v>327</v>
      </c>
      <c r="AU24" s="209">
        <v>2706</v>
      </c>
      <c r="AV24" s="209">
        <v>582</v>
      </c>
      <c r="AW24" s="209">
        <v>1959</v>
      </c>
      <c r="AX24" s="209">
        <v>164</v>
      </c>
      <c r="AY24" s="209">
        <v>0</v>
      </c>
      <c r="BB24" s="229" t="s">
        <v>1657</v>
      </c>
      <c r="BC24" s="230" t="s">
        <v>525</v>
      </c>
      <c r="BD24" s="209">
        <v>6539</v>
      </c>
      <c r="BE24" s="209">
        <v>2235</v>
      </c>
      <c r="BF24" s="209">
        <v>4304</v>
      </c>
      <c r="BG24" s="209">
        <v>1078</v>
      </c>
      <c r="BH24" s="209">
        <v>1189</v>
      </c>
      <c r="BI24" s="209">
        <v>4273</v>
      </c>
      <c r="BJ24" s="209">
        <v>133</v>
      </c>
      <c r="BK24" s="209">
        <v>3472</v>
      </c>
      <c r="BL24" s="209">
        <v>668</v>
      </c>
      <c r="BM24" s="209">
        <v>0</v>
      </c>
    </row>
    <row r="25" spans="2:65" ht="14.25" customHeight="1" x14ac:dyDescent="0.25">
      <c r="C25" s="247" t="s">
        <v>1849</v>
      </c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43"/>
      <c r="Z25" s="229" t="s">
        <v>1594</v>
      </c>
      <c r="AA25" s="230" t="s">
        <v>203</v>
      </c>
      <c r="AB25" s="209">
        <v>116</v>
      </c>
      <c r="AC25" s="209">
        <v>116</v>
      </c>
      <c r="AD25" s="209">
        <v>0</v>
      </c>
      <c r="AE25" s="209">
        <v>114</v>
      </c>
      <c r="AF25" s="209">
        <v>0</v>
      </c>
      <c r="AG25" s="209">
        <v>3</v>
      </c>
      <c r="AH25" s="209">
        <v>0</v>
      </c>
      <c r="AI25" s="209">
        <v>-1</v>
      </c>
      <c r="AJ25" s="209">
        <v>4</v>
      </c>
      <c r="AK25" s="209">
        <v>0</v>
      </c>
      <c r="AN25" s="229" t="s">
        <v>1634</v>
      </c>
      <c r="AO25" s="230" t="s">
        <v>603</v>
      </c>
      <c r="AP25" s="209">
        <v>10</v>
      </c>
      <c r="AQ25" s="209">
        <v>10</v>
      </c>
      <c r="AR25" s="209">
        <v>0</v>
      </c>
      <c r="AS25" s="209">
        <v>0</v>
      </c>
      <c r="AT25" s="209">
        <v>0</v>
      </c>
      <c r="AU25" s="209">
        <v>10</v>
      </c>
      <c r="AV25" s="209">
        <v>0</v>
      </c>
      <c r="AW25" s="209">
        <v>0</v>
      </c>
      <c r="AX25" s="209">
        <v>10</v>
      </c>
      <c r="AY25" s="209">
        <v>0</v>
      </c>
      <c r="BB25" s="229" t="s">
        <v>1658</v>
      </c>
      <c r="BC25" s="230" t="s">
        <v>46</v>
      </c>
      <c r="BD25" s="209">
        <v>34326</v>
      </c>
      <c r="BE25" s="209">
        <v>3970</v>
      </c>
      <c r="BF25" s="209">
        <v>30356</v>
      </c>
      <c r="BG25" s="209">
        <v>2802</v>
      </c>
      <c r="BH25" s="209">
        <v>12329</v>
      </c>
      <c r="BI25" s="209">
        <v>19194</v>
      </c>
      <c r="BJ25" s="209">
        <v>1598</v>
      </c>
      <c r="BK25" s="209">
        <v>11941</v>
      </c>
      <c r="BL25" s="209">
        <v>5655</v>
      </c>
      <c r="BM25" s="209">
        <v>0</v>
      </c>
    </row>
    <row r="26" spans="2:65" ht="12" customHeight="1" x14ac:dyDescent="0.25">
      <c r="C26" s="247" t="s">
        <v>1858</v>
      </c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Z26" s="229" t="s">
        <v>1595</v>
      </c>
      <c r="AA26" s="230" t="s">
        <v>42</v>
      </c>
      <c r="AB26" s="209">
        <v>21</v>
      </c>
      <c r="AC26" s="209">
        <v>21</v>
      </c>
      <c r="AD26" s="209">
        <v>0</v>
      </c>
      <c r="AE26" s="209">
        <v>0</v>
      </c>
      <c r="AF26" s="209">
        <v>11</v>
      </c>
      <c r="AG26" s="209">
        <v>10</v>
      </c>
      <c r="AH26" s="209">
        <v>0</v>
      </c>
      <c r="AI26" s="209">
        <v>10</v>
      </c>
      <c r="AJ26" s="209">
        <v>0</v>
      </c>
      <c r="AK26" s="209">
        <v>0</v>
      </c>
      <c r="AN26" s="229" t="s">
        <v>1635</v>
      </c>
      <c r="AO26" s="230" t="s">
        <v>253</v>
      </c>
      <c r="AP26" s="209">
        <v>3026</v>
      </c>
      <c r="AQ26" s="209">
        <v>3004</v>
      </c>
      <c r="AR26" s="209">
        <v>21</v>
      </c>
      <c r="AS26" s="209">
        <v>596</v>
      </c>
      <c r="AT26" s="209">
        <v>0</v>
      </c>
      <c r="AU26" s="209">
        <v>2429</v>
      </c>
      <c r="AV26" s="209">
        <v>1292</v>
      </c>
      <c r="AW26" s="209">
        <v>1097</v>
      </c>
      <c r="AX26" s="209">
        <v>39</v>
      </c>
      <c r="AY26" s="209">
        <v>0</v>
      </c>
      <c r="BB26" s="229" t="s">
        <v>1659</v>
      </c>
      <c r="BC26" s="230" t="s">
        <v>27</v>
      </c>
      <c r="BD26" s="209">
        <v>6718</v>
      </c>
      <c r="BE26" s="209">
        <v>1405</v>
      </c>
      <c r="BF26" s="209">
        <v>5313</v>
      </c>
      <c r="BG26" s="209">
        <v>164</v>
      </c>
      <c r="BH26" s="209">
        <v>2822</v>
      </c>
      <c r="BI26" s="209">
        <v>3731</v>
      </c>
      <c r="BJ26" s="209">
        <v>24</v>
      </c>
      <c r="BK26" s="209">
        <v>2255</v>
      </c>
      <c r="BL26" s="209">
        <v>1452</v>
      </c>
      <c r="BM26" s="209">
        <v>0</v>
      </c>
    </row>
    <row r="27" spans="2:65" x14ac:dyDescent="0.25">
      <c r="D27" s="211"/>
      <c r="E27" s="221"/>
      <c r="F27" s="206"/>
      <c r="G27" s="318" t="s">
        <v>1836</v>
      </c>
      <c r="H27" s="318"/>
      <c r="I27" s="318"/>
      <c r="J27" s="206"/>
      <c r="K27" s="318" t="s">
        <v>355</v>
      </c>
      <c r="L27" s="318"/>
      <c r="M27" s="318"/>
      <c r="N27" s="318"/>
      <c r="O27" s="318"/>
      <c r="P27" s="318"/>
      <c r="Q27" s="318"/>
      <c r="R27" s="318"/>
      <c r="S27" s="318"/>
      <c r="T27" s="211"/>
      <c r="U27" s="244" t="s">
        <v>1832</v>
      </c>
      <c r="Z27" s="229" t="s">
        <v>1596</v>
      </c>
      <c r="AA27" s="230" t="s">
        <v>226</v>
      </c>
      <c r="AB27" s="209">
        <v>27</v>
      </c>
      <c r="AC27" s="209">
        <v>27</v>
      </c>
      <c r="AD27" s="209">
        <v>0</v>
      </c>
      <c r="AE27" s="209">
        <v>0</v>
      </c>
      <c r="AF27" s="209">
        <v>0</v>
      </c>
      <c r="AG27" s="209">
        <v>27</v>
      </c>
      <c r="AH27" s="209">
        <v>0</v>
      </c>
      <c r="AI27" s="209">
        <v>27</v>
      </c>
      <c r="AJ27" s="209">
        <v>0</v>
      </c>
      <c r="AK27" s="209">
        <v>0</v>
      </c>
      <c r="AN27" s="229" t="s">
        <v>1636</v>
      </c>
      <c r="AO27" s="230" t="s">
        <v>262</v>
      </c>
      <c r="AP27" s="209">
        <v>28841</v>
      </c>
      <c r="AQ27" s="209">
        <v>24681</v>
      </c>
      <c r="AR27" s="209">
        <v>4159</v>
      </c>
      <c r="AS27" s="209">
        <v>100</v>
      </c>
      <c r="AT27" s="209">
        <v>56</v>
      </c>
      <c r="AU27" s="209">
        <v>28685</v>
      </c>
      <c r="AV27" s="209">
        <v>13423</v>
      </c>
      <c r="AW27" s="209">
        <v>10659</v>
      </c>
      <c r="AX27" s="209">
        <v>4603</v>
      </c>
      <c r="AY27" s="209">
        <v>0</v>
      </c>
      <c r="BB27" s="229" t="s">
        <v>1660</v>
      </c>
      <c r="BC27" s="230" t="s">
        <v>62</v>
      </c>
      <c r="BD27" s="209">
        <v>944</v>
      </c>
      <c r="BE27" s="209">
        <v>240</v>
      </c>
      <c r="BF27" s="209">
        <v>704</v>
      </c>
      <c r="BG27" s="209">
        <v>13</v>
      </c>
      <c r="BH27" s="209">
        <v>261</v>
      </c>
      <c r="BI27" s="209">
        <v>671</v>
      </c>
      <c r="BJ27" s="209">
        <v>0</v>
      </c>
      <c r="BK27" s="209">
        <v>530</v>
      </c>
      <c r="BL27" s="209">
        <v>139</v>
      </c>
      <c r="BM27" s="209">
        <v>1</v>
      </c>
    </row>
    <row r="28" spans="2:65" x14ac:dyDescent="0.25">
      <c r="C28" s="223"/>
      <c r="D28" s="223"/>
      <c r="E28" s="218" t="s">
        <v>115</v>
      </c>
      <c r="F28" s="215"/>
      <c r="G28" s="216" t="s">
        <v>507</v>
      </c>
      <c r="H28" s="215"/>
      <c r="I28" s="215" t="s">
        <v>1567</v>
      </c>
      <c r="J28" s="217"/>
      <c r="K28" s="218" t="s">
        <v>1579</v>
      </c>
      <c r="L28" s="215"/>
      <c r="M28" s="215" t="s">
        <v>484</v>
      </c>
      <c r="N28" s="219" t="s">
        <v>1847</v>
      </c>
      <c r="O28" s="220"/>
      <c r="P28" s="219" t="s">
        <v>1581</v>
      </c>
      <c r="Q28" s="220"/>
      <c r="R28" s="219" t="s">
        <v>1582</v>
      </c>
      <c r="S28" s="220"/>
      <c r="T28" s="211"/>
      <c r="U28" s="244" t="s">
        <v>1833</v>
      </c>
      <c r="V28" s="244" t="s">
        <v>1834</v>
      </c>
      <c r="Z28" s="229" t="s">
        <v>1597</v>
      </c>
      <c r="AA28" s="230" t="s">
        <v>1598</v>
      </c>
      <c r="AB28" s="209">
        <v>-1</v>
      </c>
      <c r="AC28" s="209">
        <v>-1</v>
      </c>
      <c r="AD28" s="209">
        <v>0</v>
      </c>
      <c r="AE28" s="209">
        <v>0</v>
      </c>
      <c r="AF28" s="209">
        <v>0</v>
      </c>
      <c r="AG28" s="209">
        <v>-1</v>
      </c>
      <c r="AH28" s="209">
        <v>0</v>
      </c>
      <c r="AI28" s="209">
        <v>-1</v>
      </c>
      <c r="AJ28" s="209">
        <v>0</v>
      </c>
      <c r="AK28" s="209">
        <v>0</v>
      </c>
      <c r="AN28" s="229" t="s">
        <v>1637</v>
      </c>
      <c r="AO28" s="230" t="s">
        <v>384</v>
      </c>
      <c r="AP28" s="209">
        <v>313</v>
      </c>
      <c r="AQ28" s="209">
        <v>313</v>
      </c>
      <c r="AR28" s="209">
        <v>0</v>
      </c>
      <c r="AS28" s="209">
        <v>0</v>
      </c>
      <c r="AT28" s="209">
        <v>0</v>
      </c>
      <c r="AU28" s="209">
        <v>313</v>
      </c>
      <c r="AV28" s="209">
        <v>184</v>
      </c>
      <c r="AW28" s="209">
        <v>129</v>
      </c>
      <c r="AX28" s="209">
        <v>0</v>
      </c>
      <c r="AY28" s="209">
        <v>0</v>
      </c>
      <c r="BB28" s="229" t="s">
        <v>1661</v>
      </c>
      <c r="BC28" s="230" t="s">
        <v>10</v>
      </c>
      <c r="BD28" s="209">
        <v>2158</v>
      </c>
      <c r="BE28" s="209">
        <v>964</v>
      </c>
      <c r="BF28" s="209">
        <v>1194</v>
      </c>
      <c r="BG28" s="209">
        <v>206</v>
      </c>
      <c r="BH28" s="209">
        <v>1110</v>
      </c>
      <c r="BI28" s="209">
        <v>842</v>
      </c>
      <c r="BJ28" s="209">
        <v>52</v>
      </c>
      <c r="BK28" s="209">
        <v>688</v>
      </c>
      <c r="BL28" s="209">
        <v>102</v>
      </c>
      <c r="BM28" s="209">
        <v>0</v>
      </c>
    </row>
    <row r="29" spans="2:65" x14ac:dyDescent="0.25">
      <c r="B29" s="239">
        <v>1</v>
      </c>
      <c r="C29" s="315" t="s">
        <v>242</v>
      </c>
      <c r="D29" s="240" t="str">
        <f>INDEX($AA$58:$AA$92,MATCH(LARGE($AB$58:$AB$92,ROWS($B$29:$B29)),$AB$58:$AB$92,0),0)</f>
        <v>United States</v>
      </c>
      <c r="E29" s="257">
        <f t="shared" ref="E29:E38" si="10">VLOOKUP($D29,$AA$14:$AJ$48,2,FALSE)/1000</f>
        <v>915.27300000000002</v>
      </c>
      <c r="F29" s="257"/>
      <c r="G29" s="257">
        <f t="shared" ref="G29:G38" si="11">VLOOKUP($D29,$AA$14:$AJ$48,3,FALSE)/1000</f>
        <v>414.24</v>
      </c>
      <c r="H29" s="257"/>
      <c r="I29" s="257">
        <f t="shared" ref="I29:I38" si="12">VLOOKUP($D29,$AA$14:$AJ$48,4,FALSE)/1000</f>
        <v>501.03300000000002</v>
      </c>
      <c r="J29" s="257"/>
      <c r="K29" s="257">
        <f t="shared" ref="K29:K38" si="13">VLOOKUP($D29,$AA$14:$AJ$48,5,FALSE)/1000</f>
        <v>57.756</v>
      </c>
      <c r="L29" s="257"/>
      <c r="M29" s="257">
        <f t="shared" ref="M29:M38" si="14">VLOOKUP($D29,$AA$14:$AJ$48,6,FALSE)/1000</f>
        <v>270.20499999999998</v>
      </c>
      <c r="N29" s="257">
        <f t="shared" ref="N29:N38" si="15">VLOOKUP($D29,$AA$14:$AJ$48,8,FALSE)/1000</f>
        <v>420.22699999999998</v>
      </c>
      <c r="O29" s="257"/>
      <c r="P29" s="257">
        <f t="shared" ref="P29:P38" si="16">VLOOKUP($D29,$AA$14:$AJ$48,9,FALSE)/1000</f>
        <v>120.56</v>
      </c>
      <c r="Q29" s="257"/>
      <c r="R29" s="257">
        <f t="shared" ref="R29:R38" si="17">VLOOKUP($D29,$AA$14:$AJ$48,10,FALSE)/1000</f>
        <v>46.517000000000003</v>
      </c>
      <c r="S29" s="211"/>
      <c r="T29" s="211"/>
      <c r="U29" s="246">
        <f>E29-SUM(G29:I29)</f>
        <v>0</v>
      </c>
      <c r="V29" s="246">
        <f>E29-SUM(K29:R29)</f>
        <v>7.9999999999245119E-3</v>
      </c>
      <c r="Z29" s="229" t="s">
        <v>1599</v>
      </c>
      <c r="AA29" s="230" t="s">
        <v>1600</v>
      </c>
      <c r="AB29" s="209">
        <v>1</v>
      </c>
      <c r="AC29" s="209">
        <v>1</v>
      </c>
      <c r="AD29" s="209">
        <v>0</v>
      </c>
      <c r="AE29" s="209">
        <v>0</v>
      </c>
      <c r="AF29" s="209">
        <v>0</v>
      </c>
      <c r="AG29" s="209">
        <v>1</v>
      </c>
      <c r="AH29" s="209">
        <v>0</v>
      </c>
      <c r="AI29" s="209">
        <v>0</v>
      </c>
      <c r="AJ29" s="209">
        <v>1</v>
      </c>
      <c r="AK29" s="209">
        <v>0</v>
      </c>
      <c r="AN29" s="229" t="s">
        <v>1638</v>
      </c>
      <c r="AO29" s="230" t="s">
        <v>265</v>
      </c>
      <c r="AP29" s="209">
        <v>1242</v>
      </c>
      <c r="AQ29" s="209">
        <v>595</v>
      </c>
      <c r="AR29" s="209">
        <v>647</v>
      </c>
      <c r="AS29" s="209">
        <v>13</v>
      </c>
      <c r="AT29" s="209">
        <v>323</v>
      </c>
      <c r="AU29" s="209">
        <v>907</v>
      </c>
      <c r="AV29" s="209">
        <v>32</v>
      </c>
      <c r="AW29" s="209">
        <v>498</v>
      </c>
      <c r="AX29" s="209">
        <v>376</v>
      </c>
      <c r="AY29" s="209">
        <v>0</v>
      </c>
      <c r="BB29" s="229" t="s">
        <v>1662</v>
      </c>
      <c r="BC29" s="230" t="s">
        <v>227</v>
      </c>
      <c r="BD29" s="209">
        <v>7655</v>
      </c>
      <c r="BE29" s="209">
        <v>3202</v>
      </c>
      <c r="BF29" s="209">
        <v>4453</v>
      </c>
      <c r="BG29" s="209">
        <v>804</v>
      </c>
      <c r="BH29" s="209">
        <v>4639</v>
      </c>
      <c r="BI29" s="209">
        <v>2212</v>
      </c>
      <c r="BJ29" s="209">
        <v>46</v>
      </c>
      <c r="BK29" s="209">
        <v>1833</v>
      </c>
      <c r="BL29" s="209">
        <v>333</v>
      </c>
      <c r="BM29" s="209">
        <v>0</v>
      </c>
    </row>
    <row r="30" spans="2:65" x14ac:dyDescent="0.25">
      <c r="B30" s="239">
        <v>2</v>
      </c>
      <c r="C30" s="316"/>
      <c r="D30" s="240" t="str">
        <f>INDEX($AA$58:$AA$92,MATCH(LARGE($AB$58:$AB$92,ROWS($B$29:$B30)),$AB$58:$AB$92,0),0)</f>
        <v>Japan</v>
      </c>
      <c r="E30" s="257">
        <f t="shared" si="10"/>
        <v>193.96700000000001</v>
      </c>
      <c r="F30" s="257"/>
      <c r="G30" s="257">
        <f t="shared" si="11"/>
        <v>80.795000000000002</v>
      </c>
      <c r="H30" s="257"/>
      <c r="I30" s="257">
        <f t="shared" si="12"/>
        <v>113.172</v>
      </c>
      <c r="J30" s="257"/>
      <c r="K30" s="257">
        <f t="shared" si="13"/>
        <v>61.457999999999998</v>
      </c>
      <c r="L30" s="257"/>
      <c r="M30" s="257">
        <f t="shared" si="14"/>
        <v>84.034000000000006</v>
      </c>
      <c r="N30" s="257">
        <f t="shared" si="15"/>
        <v>36.951999999999998</v>
      </c>
      <c r="O30" s="257"/>
      <c r="P30" s="257">
        <f t="shared" si="16"/>
        <v>10.423999999999999</v>
      </c>
      <c r="Q30" s="257"/>
      <c r="R30" s="257">
        <f t="shared" si="17"/>
        <v>1.1000000000000001</v>
      </c>
      <c r="S30" s="211"/>
      <c r="T30" s="211"/>
      <c r="U30" s="246">
        <f t="shared" ref="U30:U38" si="18">E30-SUM(G30:I30)</f>
        <v>0</v>
      </c>
      <c r="V30" s="246">
        <f t="shared" ref="V30:V38" si="19">E30-SUM(K30:R30)</f>
        <v>-1.0000000000047748E-3</v>
      </c>
      <c r="Z30" s="229" t="s">
        <v>1601</v>
      </c>
      <c r="AA30" s="230" t="s">
        <v>530</v>
      </c>
      <c r="AB30" s="209">
        <v>0</v>
      </c>
      <c r="AC30" s="209">
        <v>0</v>
      </c>
      <c r="AD30" s="209">
        <v>0</v>
      </c>
      <c r="AE30" s="209">
        <v>0</v>
      </c>
      <c r="AF30" s="209">
        <v>0</v>
      </c>
      <c r="AG30" s="209">
        <v>0</v>
      </c>
      <c r="AH30" s="209">
        <v>0</v>
      </c>
      <c r="AI30" s="209">
        <v>0</v>
      </c>
      <c r="AJ30" s="209">
        <v>0</v>
      </c>
      <c r="AK30" s="209">
        <v>0</v>
      </c>
      <c r="AN30" s="229" t="s">
        <v>1639</v>
      </c>
      <c r="AO30" s="230" t="s">
        <v>245</v>
      </c>
      <c r="AP30" s="209">
        <v>108878</v>
      </c>
      <c r="AQ30" s="209">
        <v>26100</v>
      </c>
      <c r="AR30" s="209">
        <v>82778</v>
      </c>
      <c r="AS30" s="209">
        <v>8084</v>
      </c>
      <c r="AT30" s="209">
        <v>33935</v>
      </c>
      <c r="AU30" s="209">
        <v>66859</v>
      </c>
      <c r="AV30" s="209">
        <v>4430</v>
      </c>
      <c r="AW30" s="209">
        <v>32180</v>
      </c>
      <c r="AX30" s="209">
        <v>30248</v>
      </c>
      <c r="AY30" s="209">
        <v>0</v>
      </c>
      <c r="BB30" s="229" t="s">
        <v>1663</v>
      </c>
      <c r="BC30" s="230" t="s">
        <v>654</v>
      </c>
      <c r="BD30" s="209">
        <v>171</v>
      </c>
      <c r="BE30" s="209">
        <v>171</v>
      </c>
      <c r="BF30" s="209">
        <v>0</v>
      </c>
      <c r="BG30" s="209">
        <v>20</v>
      </c>
      <c r="BH30" s="209">
        <v>14</v>
      </c>
      <c r="BI30" s="209">
        <v>138</v>
      </c>
      <c r="BJ30" s="209">
        <v>0</v>
      </c>
      <c r="BK30" s="209">
        <v>132</v>
      </c>
      <c r="BL30" s="209">
        <v>6</v>
      </c>
      <c r="BM30" s="209">
        <v>0</v>
      </c>
    </row>
    <row r="31" spans="2:65" x14ac:dyDescent="0.25">
      <c r="B31" s="239">
        <v>3</v>
      </c>
      <c r="C31" s="316"/>
      <c r="D31" s="240" t="str">
        <f>INDEX($AA$58:$AA$92,MATCH(LARGE($AB$58:$AB$92,ROWS($B$29:$B31)),$AB$58:$AB$92,0),0)</f>
        <v>Italy</v>
      </c>
      <c r="E31" s="257">
        <f t="shared" si="10"/>
        <v>30.936</v>
      </c>
      <c r="F31" s="257"/>
      <c r="G31" s="257">
        <f t="shared" si="11"/>
        <v>17.091999999999999</v>
      </c>
      <c r="H31" s="257"/>
      <c r="I31" s="257">
        <f t="shared" si="12"/>
        <v>13.843999999999999</v>
      </c>
      <c r="J31" s="257"/>
      <c r="K31" s="257">
        <f t="shared" si="13"/>
        <v>5.6150000000000002</v>
      </c>
      <c r="L31" s="257"/>
      <c r="M31" s="257">
        <f t="shared" si="14"/>
        <v>5.5119999999999996</v>
      </c>
      <c r="N31" s="257">
        <f t="shared" si="15"/>
        <v>2.6019999999999999</v>
      </c>
      <c r="O31" s="257"/>
      <c r="P31" s="257">
        <f t="shared" si="16"/>
        <v>4.4020000000000001</v>
      </c>
      <c r="Q31" s="257"/>
      <c r="R31" s="257">
        <f t="shared" si="17"/>
        <v>12.805</v>
      </c>
      <c r="S31" s="211"/>
      <c r="T31" s="211"/>
      <c r="U31" s="246">
        <f t="shared" si="18"/>
        <v>0</v>
      </c>
      <c r="V31" s="246">
        <f t="shared" si="19"/>
        <v>0</v>
      </c>
      <c r="Z31" s="229" t="s">
        <v>189</v>
      </c>
      <c r="AA31" s="230" t="s">
        <v>233</v>
      </c>
      <c r="AB31" s="209">
        <v>317</v>
      </c>
      <c r="AC31" s="209">
        <v>317</v>
      </c>
      <c r="AD31" s="209">
        <v>0</v>
      </c>
      <c r="AE31" s="209">
        <v>101</v>
      </c>
      <c r="AF31" s="209">
        <v>210</v>
      </c>
      <c r="AG31" s="209">
        <v>6</v>
      </c>
      <c r="AH31" s="209">
        <v>0</v>
      </c>
      <c r="AI31" s="209">
        <v>0</v>
      </c>
      <c r="AJ31" s="209">
        <v>6</v>
      </c>
      <c r="AK31" s="209">
        <v>0</v>
      </c>
      <c r="AN31" s="229" t="s">
        <v>1640</v>
      </c>
      <c r="AO31" s="230" t="s">
        <v>230</v>
      </c>
      <c r="AP31" s="209">
        <v>991</v>
      </c>
      <c r="AQ31" s="209">
        <v>975</v>
      </c>
      <c r="AR31" s="209">
        <v>15</v>
      </c>
      <c r="AS31" s="209">
        <v>494</v>
      </c>
      <c r="AT31" s="209">
        <v>10</v>
      </c>
      <c r="AU31" s="209">
        <v>487</v>
      </c>
      <c r="AV31" s="209">
        <v>1</v>
      </c>
      <c r="AW31" s="209">
        <v>299</v>
      </c>
      <c r="AX31" s="209">
        <v>187</v>
      </c>
      <c r="AY31" s="209">
        <v>0</v>
      </c>
      <c r="BB31" s="229" t="s">
        <v>1664</v>
      </c>
      <c r="BC31" s="230" t="s">
        <v>205</v>
      </c>
      <c r="BD31" s="209">
        <v>4</v>
      </c>
      <c r="BE31" s="209">
        <v>4</v>
      </c>
      <c r="BF31" s="209">
        <v>0</v>
      </c>
      <c r="BG31" s="209">
        <v>0</v>
      </c>
      <c r="BH31" s="209">
        <v>4</v>
      </c>
      <c r="BI31" s="209">
        <v>0</v>
      </c>
      <c r="BJ31" s="209">
        <v>0</v>
      </c>
      <c r="BK31" s="209">
        <v>0</v>
      </c>
      <c r="BL31" s="209">
        <v>0</v>
      </c>
      <c r="BM31" s="209">
        <v>0</v>
      </c>
    </row>
    <row r="32" spans="2:65" x14ac:dyDescent="0.25">
      <c r="B32" s="239">
        <v>4</v>
      </c>
      <c r="C32" s="316"/>
      <c r="D32" s="240" t="str">
        <f>INDEX($AA$58:$AA$92,MATCH(LARGE($AB$58:$AB$92,ROWS($B$29:$B32)),$AB$58:$AB$92,0),0)</f>
        <v>Netherlands</v>
      </c>
      <c r="E32" s="257">
        <f t="shared" si="10"/>
        <v>114.03400000000001</v>
      </c>
      <c r="F32" s="257"/>
      <c r="G32" s="257">
        <f t="shared" si="11"/>
        <v>45.651000000000003</v>
      </c>
      <c r="H32" s="257"/>
      <c r="I32" s="257">
        <f t="shared" si="12"/>
        <v>68.382999999999996</v>
      </c>
      <c r="J32" s="257"/>
      <c r="K32" s="257">
        <f t="shared" si="13"/>
        <v>15.596</v>
      </c>
      <c r="L32" s="257"/>
      <c r="M32" s="257">
        <f t="shared" si="14"/>
        <v>65.427000000000007</v>
      </c>
      <c r="N32" s="257">
        <f t="shared" si="15"/>
        <v>16.72</v>
      </c>
      <c r="O32" s="257"/>
      <c r="P32" s="257">
        <f t="shared" si="16"/>
        <v>14.874000000000001</v>
      </c>
      <c r="Q32" s="257"/>
      <c r="R32" s="257">
        <f t="shared" si="17"/>
        <v>1.417</v>
      </c>
      <c r="S32" s="211"/>
      <c r="T32" s="211"/>
      <c r="U32" s="246">
        <f t="shared" si="18"/>
        <v>0</v>
      </c>
      <c r="V32" s="246">
        <f t="shared" si="19"/>
        <v>0</v>
      </c>
      <c r="Z32" s="229" t="s">
        <v>1602</v>
      </c>
      <c r="AA32" s="230" t="s">
        <v>246</v>
      </c>
      <c r="AB32" s="209">
        <v>22433</v>
      </c>
      <c r="AC32" s="209">
        <v>20466</v>
      </c>
      <c r="AD32" s="209">
        <v>1967</v>
      </c>
      <c r="AE32" s="209">
        <v>10109</v>
      </c>
      <c r="AF32" s="209">
        <v>1819</v>
      </c>
      <c r="AG32" s="209">
        <v>10505</v>
      </c>
      <c r="AH32" s="209">
        <v>1590</v>
      </c>
      <c r="AI32" s="209">
        <v>8633</v>
      </c>
      <c r="AJ32" s="209">
        <v>282</v>
      </c>
      <c r="AK32" s="209">
        <v>0</v>
      </c>
      <c r="AN32" s="229" t="s">
        <v>1641</v>
      </c>
      <c r="AO32" s="230" t="s">
        <v>2</v>
      </c>
      <c r="AP32" s="209">
        <v>29</v>
      </c>
      <c r="AQ32" s="209">
        <v>27</v>
      </c>
      <c r="AR32" s="209">
        <v>3</v>
      </c>
      <c r="AS32" s="209">
        <v>1</v>
      </c>
      <c r="AT32" s="209">
        <v>0</v>
      </c>
      <c r="AU32" s="209">
        <v>28</v>
      </c>
      <c r="AV32" s="209">
        <v>0</v>
      </c>
      <c r="AW32" s="209">
        <v>10</v>
      </c>
      <c r="AX32" s="209">
        <v>18</v>
      </c>
      <c r="AY32" s="209">
        <v>0</v>
      </c>
      <c r="BB32" s="229" t="s">
        <v>1665</v>
      </c>
      <c r="BC32" s="230" t="s">
        <v>207</v>
      </c>
      <c r="BD32" s="209">
        <v>453</v>
      </c>
      <c r="BE32" s="209">
        <v>258</v>
      </c>
      <c r="BF32" s="209">
        <v>195</v>
      </c>
      <c r="BG32" s="209">
        <v>0</v>
      </c>
      <c r="BH32" s="209">
        <v>243</v>
      </c>
      <c r="BI32" s="209">
        <v>210</v>
      </c>
      <c r="BJ32" s="209">
        <v>0</v>
      </c>
      <c r="BK32" s="209">
        <v>206</v>
      </c>
      <c r="BL32" s="209">
        <v>4</v>
      </c>
      <c r="BM32" s="209">
        <v>0</v>
      </c>
    </row>
    <row r="33" spans="2:65" x14ac:dyDescent="0.25">
      <c r="B33" s="239">
        <v>5</v>
      </c>
      <c r="C33" s="317"/>
      <c r="D33" s="241" t="str">
        <f>INDEX($AA$58:$AA$92,MATCH(LARGE($AB$58:$AB$92,ROWS($B$29:$B33)),$AB$58:$AB$92,0),0)</f>
        <v>Ireland</v>
      </c>
      <c r="E33" s="258">
        <f t="shared" si="10"/>
        <v>90.156000000000006</v>
      </c>
      <c r="F33" s="258"/>
      <c r="G33" s="258">
        <f t="shared" si="11"/>
        <v>57.116</v>
      </c>
      <c r="H33" s="258"/>
      <c r="I33" s="258">
        <f t="shared" si="12"/>
        <v>33.040999999999997</v>
      </c>
      <c r="J33" s="258"/>
      <c r="K33" s="258">
        <f t="shared" si="13"/>
        <v>1.7110000000000001</v>
      </c>
      <c r="L33" s="258"/>
      <c r="M33" s="258">
        <f t="shared" si="14"/>
        <v>6.7960000000000003</v>
      </c>
      <c r="N33" s="258">
        <f t="shared" si="15"/>
        <v>36.722999999999999</v>
      </c>
      <c r="O33" s="258"/>
      <c r="P33" s="258">
        <f t="shared" si="16"/>
        <v>15.29</v>
      </c>
      <c r="Q33" s="258"/>
      <c r="R33" s="258">
        <f t="shared" si="17"/>
        <v>29.635999999999999</v>
      </c>
      <c r="S33" s="211"/>
      <c r="T33" s="211"/>
      <c r="U33" s="246">
        <f t="shared" si="18"/>
        <v>-9.9999999999056399E-4</v>
      </c>
      <c r="V33" s="246">
        <f t="shared" si="19"/>
        <v>0</v>
      </c>
      <c r="Z33" s="229" t="s">
        <v>1603</v>
      </c>
      <c r="AA33" s="230" t="s">
        <v>66</v>
      </c>
      <c r="AB33" s="209">
        <v>0</v>
      </c>
      <c r="AC33" s="209">
        <v>0</v>
      </c>
      <c r="AD33" s="209">
        <v>0</v>
      </c>
      <c r="AE33" s="209">
        <v>0</v>
      </c>
      <c r="AF33" s="209">
        <v>0</v>
      </c>
      <c r="AG33" s="209">
        <v>0</v>
      </c>
      <c r="AH33" s="209">
        <v>0</v>
      </c>
      <c r="AI33" s="209">
        <v>0</v>
      </c>
      <c r="AJ33" s="209">
        <v>0</v>
      </c>
      <c r="AK33" s="209">
        <v>0</v>
      </c>
      <c r="AN33" s="229" t="s">
        <v>1642</v>
      </c>
      <c r="AO33" s="230" t="s">
        <v>259</v>
      </c>
      <c r="AP33" s="209">
        <v>8893</v>
      </c>
      <c r="AQ33" s="209">
        <v>6131</v>
      </c>
      <c r="AR33" s="209">
        <v>2762</v>
      </c>
      <c r="AS33" s="209">
        <v>108</v>
      </c>
      <c r="AT33" s="209">
        <v>53</v>
      </c>
      <c r="AU33" s="209">
        <v>8731</v>
      </c>
      <c r="AV33" s="209">
        <v>2213</v>
      </c>
      <c r="AW33" s="209">
        <v>4249</v>
      </c>
      <c r="AX33" s="209">
        <v>2269</v>
      </c>
      <c r="AY33" s="209">
        <v>0</v>
      </c>
      <c r="BB33" s="229" t="s">
        <v>1666</v>
      </c>
      <c r="BC33" s="230" t="s">
        <v>254</v>
      </c>
      <c r="BD33" s="209">
        <v>13173</v>
      </c>
      <c r="BE33" s="209">
        <v>2755</v>
      </c>
      <c r="BF33" s="209">
        <v>10418</v>
      </c>
      <c r="BG33" s="209">
        <v>2989</v>
      </c>
      <c r="BH33" s="209">
        <v>5170</v>
      </c>
      <c r="BI33" s="209">
        <v>5014</v>
      </c>
      <c r="BJ33" s="209">
        <v>456</v>
      </c>
      <c r="BK33" s="209">
        <v>4315</v>
      </c>
      <c r="BL33" s="209">
        <v>243</v>
      </c>
      <c r="BM33" s="209">
        <v>0</v>
      </c>
    </row>
    <row r="34" spans="2:65" x14ac:dyDescent="0.25">
      <c r="B34" s="239">
        <v>1</v>
      </c>
      <c r="C34" s="319" t="s">
        <v>255</v>
      </c>
      <c r="D34" s="240" t="str">
        <f>INDEX($AA$58:$AA$92,MATCH(SMALL($AB$58:$AB$92,ROWS($B$34:$B34)),$AB$58:$AB$92,0),0)</f>
        <v>France</v>
      </c>
      <c r="E34" s="257">
        <f t="shared" si="10"/>
        <v>215.28299999999999</v>
      </c>
      <c r="F34" s="257"/>
      <c r="G34" s="257">
        <f t="shared" si="11"/>
        <v>129.89400000000001</v>
      </c>
      <c r="H34" s="257"/>
      <c r="I34" s="257">
        <f t="shared" si="12"/>
        <v>85.388999999999996</v>
      </c>
      <c r="J34" s="257"/>
      <c r="K34" s="257">
        <f t="shared" si="13"/>
        <v>85.433000000000007</v>
      </c>
      <c r="L34" s="257"/>
      <c r="M34" s="257">
        <f t="shared" si="14"/>
        <v>42.231999999999999</v>
      </c>
      <c r="N34" s="257">
        <f t="shared" si="15"/>
        <v>25.173999999999999</v>
      </c>
      <c r="O34" s="257"/>
      <c r="P34" s="257">
        <f t="shared" si="16"/>
        <v>43.963000000000001</v>
      </c>
      <c r="Q34" s="257"/>
      <c r="R34" s="257">
        <f t="shared" si="17"/>
        <v>18.481000000000002</v>
      </c>
      <c r="S34" s="211"/>
      <c r="T34" s="211"/>
      <c r="U34" s="246">
        <f t="shared" si="18"/>
        <v>0</v>
      </c>
      <c r="V34" s="246">
        <f t="shared" si="19"/>
        <v>0</v>
      </c>
      <c r="Z34" s="229" t="s">
        <v>1604</v>
      </c>
      <c r="AA34" s="230" t="s">
        <v>264</v>
      </c>
      <c r="AB34" s="209">
        <v>282</v>
      </c>
      <c r="AC34" s="209">
        <v>274</v>
      </c>
      <c r="AD34" s="209">
        <v>8</v>
      </c>
      <c r="AE34" s="209">
        <v>14</v>
      </c>
      <c r="AF34" s="209">
        <v>1</v>
      </c>
      <c r="AG34" s="209">
        <v>267</v>
      </c>
      <c r="AH34" s="209">
        <v>0</v>
      </c>
      <c r="AI34" s="209">
        <v>254</v>
      </c>
      <c r="AJ34" s="209">
        <v>13</v>
      </c>
      <c r="AK34" s="209">
        <v>0</v>
      </c>
      <c r="AN34" s="231" t="s">
        <v>1643</v>
      </c>
      <c r="AO34" s="238" t="s">
        <v>247</v>
      </c>
      <c r="AP34" s="209">
        <v>412006</v>
      </c>
      <c r="AQ34" s="209">
        <v>24673</v>
      </c>
      <c r="AR34" s="209">
        <v>387333</v>
      </c>
      <c r="AS34" s="209">
        <v>10812</v>
      </c>
      <c r="AT34" s="209">
        <v>102828</v>
      </c>
      <c r="AU34" s="209">
        <v>298365</v>
      </c>
      <c r="AV34" s="209">
        <v>19966</v>
      </c>
      <c r="AW34" s="209">
        <v>152961</v>
      </c>
      <c r="AX34" s="209">
        <v>125438</v>
      </c>
      <c r="AY34" s="209">
        <v>0</v>
      </c>
      <c r="BB34" s="229" t="s">
        <v>1667</v>
      </c>
      <c r="BC34" s="230" t="s">
        <v>5</v>
      </c>
      <c r="BD34" s="209">
        <v>32</v>
      </c>
      <c r="BE34" s="209">
        <v>32</v>
      </c>
      <c r="BF34" s="209">
        <v>0</v>
      </c>
      <c r="BG34" s="209">
        <v>11</v>
      </c>
      <c r="BH34" s="209">
        <v>7</v>
      </c>
      <c r="BI34" s="209">
        <v>14</v>
      </c>
      <c r="BJ34" s="209">
        <v>0</v>
      </c>
      <c r="BK34" s="209">
        <v>7</v>
      </c>
      <c r="BL34" s="209">
        <v>7</v>
      </c>
      <c r="BM34" s="209">
        <v>0</v>
      </c>
    </row>
    <row r="35" spans="2:65" x14ac:dyDescent="0.25">
      <c r="B35" s="239">
        <v>2</v>
      </c>
      <c r="C35" s="316"/>
      <c r="D35" s="240" t="str">
        <f>INDEX($AA$58:$AA$92,MATCH(SMALL($AB$58:$AB$92,ROWS($B$34:$B35)),$AB$58:$AB$92,0),0)</f>
        <v>Switzerland</v>
      </c>
      <c r="E35" s="257">
        <f t="shared" si="10"/>
        <v>47.777000000000001</v>
      </c>
      <c r="F35" s="257"/>
      <c r="G35" s="257">
        <f t="shared" si="11"/>
        <v>27.893000000000001</v>
      </c>
      <c r="H35" s="257"/>
      <c r="I35" s="257">
        <f t="shared" si="12"/>
        <v>19.882999999999999</v>
      </c>
      <c r="J35" s="257"/>
      <c r="K35" s="257">
        <f t="shared" si="13"/>
        <v>5.5780000000000003</v>
      </c>
      <c r="L35" s="257"/>
      <c r="M35" s="257">
        <f t="shared" si="14"/>
        <v>29.864999999999998</v>
      </c>
      <c r="N35" s="257">
        <f t="shared" si="15"/>
        <v>2.8069999999999999</v>
      </c>
      <c r="O35" s="257"/>
      <c r="P35" s="257">
        <f t="shared" si="16"/>
        <v>8.1989999999999998</v>
      </c>
      <c r="Q35" s="257"/>
      <c r="R35" s="257">
        <f t="shared" si="17"/>
        <v>1.3280000000000001</v>
      </c>
      <c r="S35" s="211"/>
      <c r="T35" s="211"/>
      <c r="U35" s="246">
        <f t="shared" si="18"/>
        <v>1.0000000000047748E-3</v>
      </c>
      <c r="V35" s="246">
        <f t="shared" si="19"/>
        <v>0</v>
      </c>
      <c r="Z35" s="229" t="s">
        <v>1605</v>
      </c>
      <c r="AA35" s="230" t="s">
        <v>235</v>
      </c>
      <c r="AB35" s="209">
        <v>0</v>
      </c>
      <c r="AC35" s="209">
        <v>0</v>
      </c>
      <c r="AD35" s="209">
        <v>0</v>
      </c>
      <c r="AE35" s="209">
        <v>0</v>
      </c>
      <c r="AF35" s="209">
        <v>-7</v>
      </c>
      <c r="AG35" s="209">
        <v>7</v>
      </c>
      <c r="AH35" s="209">
        <v>0</v>
      </c>
      <c r="AI35" s="209">
        <v>3</v>
      </c>
      <c r="AJ35" s="209">
        <v>4</v>
      </c>
      <c r="AK35" s="209">
        <v>0</v>
      </c>
      <c r="BB35" s="229" t="s">
        <v>1668</v>
      </c>
      <c r="BC35" s="230" t="s">
        <v>7</v>
      </c>
      <c r="BD35" s="209">
        <v>643</v>
      </c>
      <c r="BE35" s="209">
        <v>111</v>
      </c>
      <c r="BF35" s="209">
        <v>532</v>
      </c>
      <c r="BG35" s="209">
        <v>14</v>
      </c>
      <c r="BH35" s="209">
        <v>233</v>
      </c>
      <c r="BI35" s="209">
        <v>396</v>
      </c>
      <c r="BJ35" s="209">
        <v>0</v>
      </c>
      <c r="BK35" s="209">
        <v>84</v>
      </c>
      <c r="BL35" s="209">
        <v>312</v>
      </c>
      <c r="BM35" s="209">
        <v>0</v>
      </c>
    </row>
    <row r="36" spans="2:65" x14ac:dyDescent="0.25">
      <c r="B36" s="239">
        <v>3</v>
      </c>
      <c r="C36" s="316"/>
      <c r="D36" s="240" t="str">
        <f>INDEX($AA$58:$AA$92,MATCH(SMALL($AB$58:$AB$92,ROWS($B$34:$B36)),$AB$58:$AB$92,0),0)</f>
        <v>Spain</v>
      </c>
      <c r="E36" s="257">
        <f t="shared" si="10"/>
        <v>22.433</v>
      </c>
      <c r="F36" s="257"/>
      <c r="G36" s="257">
        <f t="shared" si="11"/>
        <v>20.466000000000001</v>
      </c>
      <c r="H36" s="257"/>
      <c r="I36" s="257">
        <f t="shared" si="12"/>
        <v>1.9670000000000001</v>
      </c>
      <c r="J36" s="257"/>
      <c r="K36" s="257">
        <f t="shared" si="13"/>
        <v>10.109</v>
      </c>
      <c r="L36" s="257"/>
      <c r="M36" s="257">
        <f t="shared" si="14"/>
        <v>1.819</v>
      </c>
      <c r="N36" s="257">
        <f t="shared" si="15"/>
        <v>1.59</v>
      </c>
      <c r="O36" s="257"/>
      <c r="P36" s="257">
        <f t="shared" si="16"/>
        <v>8.6329999999999991</v>
      </c>
      <c r="Q36" s="257"/>
      <c r="R36" s="257">
        <f t="shared" si="17"/>
        <v>0.28199999999999997</v>
      </c>
      <c r="S36" s="211"/>
      <c r="T36" s="211"/>
      <c r="U36" s="246">
        <f t="shared" si="18"/>
        <v>0</v>
      </c>
      <c r="V36" s="246">
        <f t="shared" si="19"/>
        <v>0</v>
      </c>
      <c r="Z36" s="229" t="s">
        <v>1606</v>
      </c>
      <c r="AA36" s="230" t="s">
        <v>43</v>
      </c>
      <c r="AB36" s="209">
        <v>1169</v>
      </c>
      <c r="AC36" s="209">
        <v>1169</v>
      </c>
      <c r="AD36" s="209">
        <v>0</v>
      </c>
      <c r="AE36" s="209">
        <v>0</v>
      </c>
      <c r="AF36" s="209">
        <v>1048</v>
      </c>
      <c r="AG36" s="209">
        <v>121</v>
      </c>
      <c r="AH36" s="209">
        <v>13</v>
      </c>
      <c r="AI36" s="209">
        <v>101</v>
      </c>
      <c r="AJ36" s="209">
        <v>7</v>
      </c>
      <c r="AK36" s="209">
        <v>0</v>
      </c>
      <c r="BB36" s="229" t="s">
        <v>1669</v>
      </c>
      <c r="BC36" s="230" t="s">
        <v>727</v>
      </c>
      <c r="BD36" s="209">
        <v>28</v>
      </c>
      <c r="BE36" s="209">
        <v>28</v>
      </c>
      <c r="BF36" s="209">
        <v>0</v>
      </c>
      <c r="BG36" s="209">
        <v>3</v>
      </c>
      <c r="BH36" s="209">
        <v>8</v>
      </c>
      <c r="BI36" s="209">
        <v>17</v>
      </c>
      <c r="BJ36" s="209">
        <v>0</v>
      </c>
      <c r="BK36" s="209">
        <v>8</v>
      </c>
      <c r="BL36" s="209">
        <v>8</v>
      </c>
      <c r="BM36" s="209">
        <v>0</v>
      </c>
    </row>
    <row r="37" spans="2:65" x14ac:dyDescent="0.25">
      <c r="B37" s="239">
        <v>4</v>
      </c>
      <c r="C37" s="316"/>
      <c r="D37" s="240" t="str">
        <f>INDEX($AA$58:$AA$92,MATCH(SMALL($AB$58:$AB$92,ROWS($B$34:$B37)),$AB$58:$AB$92,0),0)</f>
        <v>Norway</v>
      </c>
      <c r="E37" s="257">
        <f t="shared" si="10"/>
        <v>9.9350000000000005</v>
      </c>
      <c r="F37" s="257"/>
      <c r="G37" s="257">
        <f t="shared" si="11"/>
        <v>9.9329999999999998</v>
      </c>
      <c r="H37" s="257"/>
      <c r="I37" s="257">
        <f t="shared" si="12"/>
        <v>3.0000000000000001E-3</v>
      </c>
      <c r="J37" s="257"/>
      <c r="K37" s="257">
        <f t="shared" si="13"/>
        <v>1.2989999999999999</v>
      </c>
      <c r="L37" s="257"/>
      <c r="M37" s="257">
        <f t="shared" si="14"/>
        <v>4.851</v>
      </c>
      <c r="N37" s="257">
        <f t="shared" si="15"/>
        <v>1.1160000000000001</v>
      </c>
      <c r="O37" s="257"/>
      <c r="P37" s="257">
        <f t="shared" si="16"/>
        <v>2.6269999999999998</v>
      </c>
      <c r="Q37" s="257"/>
      <c r="R37" s="257">
        <f t="shared" si="17"/>
        <v>4.2000000000000003E-2</v>
      </c>
      <c r="S37" s="211"/>
      <c r="T37" s="211"/>
      <c r="U37" s="246">
        <f t="shared" si="18"/>
        <v>-9.9999999999944578E-4</v>
      </c>
      <c r="V37" s="246">
        <f t="shared" si="19"/>
        <v>0</v>
      </c>
      <c r="Z37" s="229" t="s">
        <v>1607</v>
      </c>
      <c r="AA37" s="230" t="s">
        <v>11</v>
      </c>
      <c r="AB37" s="209">
        <v>6726</v>
      </c>
      <c r="AC37" s="209">
        <v>5278</v>
      </c>
      <c r="AD37" s="209">
        <v>1448</v>
      </c>
      <c r="AE37" s="209">
        <v>4585</v>
      </c>
      <c r="AF37" s="209">
        <v>814</v>
      </c>
      <c r="AG37" s="209">
        <v>1328</v>
      </c>
      <c r="AH37" s="209">
        <v>8</v>
      </c>
      <c r="AI37" s="209">
        <v>693</v>
      </c>
      <c r="AJ37" s="209">
        <v>626</v>
      </c>
      <c r="AK37" s="209">
        <v>0</v>
      </c>
      <c r="BB37" s="229" t="s">
        <v>1670</v>
      </c>
      <c r="BC37" s="230" t="s">
        <v>528</v>
      </c>
      <c r="BD37" s="209">
        <v>2249</v>
      </c>
      <c r="BE37" s="209">
        <v>2249</v>
      </c>
      <c r="BF37" s="209">
        <v>0</v>
      </c>
      <c r="BG37" s="209">
        <v>0</v>
      </c>
      <c r="BH37" s="209">
        <v>7</v>
      </c>
      <c r="BI37" s="209">
        <v>2242</v>
      </c>
      <c r="BJ37" s="209">
        <v>3</v>
      </c>
      <c r="BK37" s="209">
        <v>2240</v>
      </c>
      <c r="BL37" s="209">
        <v>0</v>
      </c>
      <c r="BM37" s="209">
        <v>0</v>
      </c>
    </row>
    <row r="38" spans="2:65" x14ac:dyDescent="0.25">
      <c r="B38" s="239">
        <v>5</v>
      </c>
      <c r="C38" s="316"/>
      <c r="D38" s="240" t="str">
        <f>INDEX($AA$58:$AA$92,MATCH(SMALL($AB$58:$AB$92,ROWS($B$34:$B38)),$AB$58:$AB$92,0),0)</f>
        <v>Slovenia</v>
      </c>
      <c r="E38" s="257">
        <f t="shared" si="10"/>
        <v>2.1000000000000001E-2</v>
      </c>
      <c r="F38" s="257"/>
      <c r="G38" s="257">
        <f t="shared" si="11"/>
        <v>2.1000000000000001E-2</v>
      </c>
      <c r="H38" s="257"/>
      <c r="I38" s="257">
        <f t="shared" si="12"/>
        <v>0</v>
      </c>
      <c r="J38" s="257"/>
      <c r="K38" s="257">
        <f t="shared" si="13"/>
        <v>0</v>
      </c>
      <c r="L38" s="257"/>
      <c r="M38" s="257">
        <f t="shared" si="14"/>
        <v>1.0999999999999999E-2</v>
      </c>
      <c r="N38" s="257">
        <f t="shared" si="15"/>
        <v>0</v>
      </c>
      <c r="O38" s="257"/>
      <c r="P38" s="257">
        <f t="shared" si="16"/>
        <v>0.01</v>
      </c>
      <c r="Q38" s="257"/>
      <c r="R38" s="257">
        <f t="shared" si="17"/>
        <v>0</v>
      </c>
      <c r="S38" s="211"/>
      <c r="T38" s="211"/>
      <c r="U38" s="246">
        <f t="shared" si="18"/>
        <v>0</v>
      </c>
      <c r="V38" s="246">
        <f t="shared" si="19"/>
        <v>0</v>
      </c>
      <c r="Z38" s="229" t="s">
        <v>1608</v>
      </c>
      <c r="AA38" s="230" t="s">
        <v>220</v>
      </c>
      <c r="AB38" s="209">
        <v>942</v>
      </c>
      <c r="AC38" s="209">
        <v>940</v>
      </c>
      <c r="AD38" s="209">
        <v>1</v>
      </c>
      <c r="AE38" s="209">
        <v>11</v>
      </c>
      <c r="AF38" s="209">
        <v>20</v>
      </c>
      <c r="AG38" s="209">
        <v>911</v>
      </c>
      <c r="AH38" s="209">
        <v>258</v>
      </c>
      <c r="AI38" s="209">
        <v>594</v>
      </c>
      <c r="AJ38" s="209">
        <v>59</v>
      </c>
      <c r="AK38" s="209">
        <v>0</v>
      </c>
      <c r="BB38" s="229" t="s">
        <v>1671</v>
      </c>
      <c r="BC38" s="230" t="s">
        <v>0</v>
      </c>
      <c r="BD38" s="209">
        <v>157</v>
      </c>
      <c r="BE38" s="209">
        <v>157</v>
      </c>
      <c r="BF38" s="209">
        <v>0</v>
      </c>
      <c r="BG38" s="209">
        <v>0</v>
      </c>
      <c r="BH38" s="209">
        <v>62</v>
      </c>
      <c r="BI38" s="209">
        <v>95</v>
      </c>
      <c r="BJ38" s="209">
        <v>0</v>
      </c>
      <c r="BK38" s="209">
        <v>91</v>
      </c>
      <c r="BL38" s="209">
        <v>4</v>
      </c>
      <c r="BM38" s="209">
        <v>0</v>
      </c>
    </row>
    <row r="39" spans="2:65" x14ac:dyDescent="0.25">
      <c r="Z39" s="229" t="s">
        <v>1609</v>
      </c>
      <c r="AA39" s="230" t="s">
        <v>20</v>
      </c>
      <c r="AB39" s="209">
        <v>45</v>
      </c>
      <c r="AC39" s="209">
        <v>45</v>
      </c>
      <c r="AD39" s="209">
        <v>0</v>
      </c>
      <c r="AE39" s="209">
        <v>11</v>
      </c>
      <c r="AF39" s="209">
        <v>3</v>
      </c>
      <c r="AG39" s="209">
        <v>31</v>
      </c>
      <c r="AH39" s="209">
        <v>6</v>
      </c>
      <c r="AI39" s="209">
        <v>4</v>
      </c>
      <c r="AJ39" s="209">
        <v>21</v>
      </c>
      <c r="AK39" s="209">
        <v>0</v>
      </c>
      <c r="BB39" s="229" t="s">
        <v>1672</v>
      </c>
      <c r="BC39" s="230" t="s">
        <v>216</v>
      </c>
      <c r="BD39" s="209">
        <v>603</v>
      </c>
      <c r="BE39" s="209">
        <v>62</v>
      </c>
      <c r="BF39" s="209">
        <v>542</v>
      </c>
      <c r="BG39" s="209">
        <v>48</v>
      </c>
      <c r="BH39" s="209">
        <v>288</v>
      </c>
      <c r="BI39" s="209">
        <v>268</v>
      </c>
      <c r="BJ39" s="209">
        <v>7</v>
      </c>
      <c r="BK39" s="209">
        <v>258</v>
      </c>
      <c r="BL39" s="209">
        <v>3</v>
      </c>
      <c r="BM39" s="209">
        <v>0</v>
      </c>
    </row>
    <row r="40" spans="2:65" x14ac:dyDescent="0.25">
      <c r="Z40" s="229" t="s">
        <v>1610</v>
      </c>
      <c r="AA40" s="230" t="s">
        <v>41</v>
      </c>
      <c r="AB40" s="209">
        <v>15568</v>
      </c>
      <c r="AC40" s="209">
        <v>15404</v>
      </c>
      <c r="AD40" s="209">
        <v>164</v>
      </c>
      <c r="AE40" s="209">
        <v>5365</v>
      </c>
      <c r="AF40" s="209">
        <v>3308</v>
      </c>
      <c r="AG40" s="209">
        <v>6896</v>
      </c>
      <c r="AH40" s="209">
        <v>3608</v>
      </c>
      <c r="AI40" s="209">
        <v>3239</v>
      </c>
      <c r="AJ40" s="209">
        <v>49</v>
      </c>
      <c r="AK40" s="209">
        <v>0</v>
      </c>
      <c r="BB40" s="229" t="s">
        <v>1673</v>
      </c>
      <c r="BC40" s="230" t="s">
        <v>723</v>
      </c>
      <c r="BD40" s="209">
        <v>0</v>
      </c>
      <c r="BE40" s="209">
        <v>0</v>
      </c>
      <c r="BF40" s="209">
        <v>0</v>
      </c>
      <c r="BG40" s="209">
        <v>0</v>
      </c>
      <c r="BH40" s="209">
        <v>0</v>
      </c>
      <c r="BI40" s="209">
        <v>0</v>
      </c>
      <c r="BJ40" s="209">
        <v>0</v>
      </c>
      <c r="BK40" s="209">
        <v>0</v>
      </c>
      <c r="BL40" s="209">
        <v>0</v>
      </c>
      <c r="BM40" s="209">
        <v>0</v>
      </c>
    </row>
    <row r="41" spans="2:65" x14ac:dyDescent="0.25">
      <c r="C41" s="320"/>
      <c r="D41" s="320"/>
      <c r="E41" s="320"/>
      <c r="F41" s="320"/>
      <c r="G41" s="320"/>
      <c r="H41" s="320"/>
      <c r="I41" s="320"/>
      <c r="J41" s="320"/>
      <c r="K41" s="320"/>
      <c r="L41" s="320"/>
      <c r="M41" s="320"/>
      <c r="N41" s="320"/>
      <c r="O41" s="320"/>
      <c r="P41" s="320"/>
      <c r="Q41" s="320"/>
      <c r="R41" s="320"/>
      <c r="S41" s="320"/>
      <c r="T41" s="320"/>
      <c r="U41" s="320"/>
      <c r="Z41" s="229" t="s">
        <v>1611</v>
      </c>
      <c r="AA41" s="230" t="s">
        <v>261</v>
      </c>
      <c r="AB41" s="209">
        <v>193967</v>
      </c>
      <c r="AC41" s="209">
        <v>80795</v>
      </c>
      <c r="AD41" s="209">
        <v>113172</v>
      </c>
      <c r="AE41" s="209">
        <v>61458</v>
      </c>
      <c r="AF41" s="209">
        <v>84034</v>
      </c>
      <c r="AG41" s="209">
        <v>48476</v>
      </c>
      <c r="AH41" s="209">
        <v>36952</v>
      </c>
      <c r="AI41" s="209">
        <v>10424</v>
      </c>
      <c r="AJ41" s="209">
        <v>1100</v>
      </c>
      <c r="AK41" s="209">
        <v>0</v>
      </c>
      <c r="BB41" s="229" t="s">
        <v>1674</v>
      </c>
      <c r="BC41" s="230" t="s">
        <v>221</v>
      </c>
      <c r="BD41" s="209">
        <v>4726</v>
      </c>
      <c r="BE41" s="209">
        <v>1499</v>
      </c>
      <c r="BF41" s="209">
        <v>3228</v>
      </c>
      <c r="BG41" s="209">
        <v>122</v>
      </c>
      <c r="BH41" s="209">
        <v>3797</v>
      </c>
      <c r="BI41" s="209">
        <v>807</v>
      </c>
      <c r="BJ41" s="209">
        <v>17</v>
      </c>
      <c r="BK41" s="209">
        <v>759</v>
      </c>
      <c r="BL41" s="209">
        <v>31</v>
      </c>
      <c r="BM41" s="209">
        <v>0</v>
      </c>
    </row>
    <row r="42" spans="2:65" x14ac:dyDescent="0.25">
      <c r="C42" s="320"/>
      <c r="D42" s="320"/>
      <c r="E42" s="320"/>
      <c r="F42" s="320"/>
      <c r="G42" s="320"/>
      <c r="H42" s="320"/>
      <c r="I42" s="320"/>
      <c r="J42" s="320"/>
      <c r="K42" s="320"/>
      <c r="L42" s="320"/>
      <c r="M42" s="320"/>
      <c r="N42" s="320"/>
      <c r="O42" s="320"/>
      <c r="P42" s="320"/>
      <c r="Q42" s="320"/>
      <c r="R42" s="320"/>
      <c r="S42" s="320"/>
      <c r="T42" s="320"/>
      <c r="U42" s="320"/>
      <c r="Z42" s="229" t="s">
        <v>1612</v>
      </c>
      <c r="AA42" s="230" t="s">
        <v>33</v>
      </c>
      <c r="AB42" s="209">
        <v>2501</v>
      </c>
      <c r="AC42" s="209">
        <v>2397</v>
      </c>
      <c r="AD42" s="209">
        <v>104</v>
      </c>
      <c r="AE42" s="209">
        <v>1180</v>
      </c>
      <c r="AF42" s="209">
        <v>790</v>
      </c>
      <c r="AG42" s="209">
        <v>530</v>
      </c>
      <c r="AH42" s="209">
        <v>83</v>
      </c>
      <c r="AI42" s="209">
        <v>366</v>
      </c>
      <c r="AJ42" s="209">
        <v>81</v>
      </c>
      <c r="AK42" s="209">
        <v>0</v>
      </c>
      <c r="BB42" s="229" t="s">
        <v>1675</v>
      </c>
      <c r="BC42" s="230" t="s">
        <v>3</v>
      </c>
      <c r="BD42" s="209">
        <v>9587</v>
      </c>
      <c r="BE42" s="209">
        <v>1851</v>
      </c>
      <c r="BF42" s="209">
        <v>7736</v>
      </c>
      <c r="BG42" s="209">
        <v>1695</v>
      </c>
      <c r="BH42" s="209">
        <v>1761</v>
      </c>
      <c r="BI42" s="209">
        <v>6131</v>
      </c>
      <c r="BJ42" s="209">
        <v>53</v>
      </c>
      <c r="BK42" s="209">
        <v>5161</v>
      </c>
      <c r="BL42" s="209">
        <v>916</v>
      </c>
      <c r="BM42" s="209">
        <v>0</v>
      </c>
    </row>
    <row r="43" spans="2:65" x14ac:dyDescent="0.25">
      <c r="C43" s="320"/>
      <c r="D43" s="320"/>
      <c r="E43" s="320"/>
      <c r="F43" s="320"/>
      <c r="G43" s="320"/>
      <c r="H43" s="320"/>
      <c r="I43" s="320"/>
      <c r="J43" s="320"/>
      <c r="K43" s="320"/>
      <c r="L43" s="320"/>
      <c r="M43" s="320"/>
      <c r="N43" s="320"/>
      <c r="O43" s="320"/>
      <c r="P43" s="320"/>
      <c r="Q43" s="320"/>
      <c r="R43" s="320"/>
      <c r="S43" s="320"/>
      <c r="T43" s="320"/>
      <c r="U43" s="320"/>
      <c r="Z43" s="229" t="s">
        <v>1613</v>
      </c>
      <c r="AA43" s="230" t="s">
        <v>234</v>
      </c>
      <c r="AB43" s="209">
        <v>33140</v>
      </c>
      <c r="AC43" s="209">
        <v>25424</v>
      </c>
      <c r="AD43" s="209">
        <v>7717</v>
      </c>
      <c r="AE43" s="209">
        <v>2924</v>
      </c>
      <c r="AF43" s="209">
        <v>7098</v>
      </c>
      <c r="AG43" s="209">
        <v>23118</v>
      </c>
      <c r="AH43" s="209">
        <v>12119</v>
      </c>
      <c r="AI43" s="209">
        <v>9987</v>
      </c>
      <c r="AJ43" s="209">
        <v>1012</v>
      </c>
      <c r="AK43" s="209">
        <v>0</v>
      </c>
      <c r="BB43" s="229" t="s">
        <v>1676</v>
      </c>
      <c r="BC43" s="230" t="s">
        <v>236</v>
      </c>
      <c r="BD43" s="209">
        <v>46</v>
      </c>
      <c r="BE43" s="209">
        <v>45</v>
      </c>
      <c r="BF43" s="209">
        <v>1</v>
      </c>
      <c r="BG43" s="209">
        <v>0</v>
      </c>
      <c r="BH43" s="209">
        <v>0</v>
      </c>
      <c r="BI43" s="209">
        <v>46</v>
      </c>
      <c r="BJ43" s="209">
        <v>45</v>
      </c>
      <c r="BK43" s="209">
        <v>0</v>
      </c>
      <c r="BL43" s="209">
        <v>1</v>
      </c>
      <c r="BM43" s="209">
        <v>0</v>
      </c>
    </row>
    <row r="44" spans="2:65" x14ac:dyDescent="0.25">
      <c r="C44" s="320"/>
      <c r="D44" s="320"/>
      <c r="E44" s="320"/>
      <c r="F44" s="320"/>
      <c r="G44" s="320"/>
      <c r="H44" s="320"/>
      <c r="I44" s="320"/>
      <c r="J44" s="320"/>
      <c r="K44" s="320"/>
      <c r="L44" s="320"/>
      <c r="M44" s="320"/>
      <c r="N44" s="320"/>
      <c r="O44" s="320"/>
      <c r="P44" s="320"/>
      <c r="Q44" s="320"/>
      <c r="R44" s="320"/>
      <c r="S44" s="320"/>
      <c r="T44" s="320"/>
      <c r="U44" s="320"/>
      <c r="Z44" s="229" t="s">
        <v>1614</v>
      </c>
      <c r="AA44" s="230" t="s">
        <v>258</v>
      </c>
      <c r="AB44" s="209">
        <v>114034</v>
      </c>
      <c r="AC44" s="209">
        <v>45651</v>
      </c>
      <c r="AD44" s="209">
        <v>68383</v>
      </c>
      <c r="AE44" s="209">
        <v>15596</v>
      </c>
      <c r="AF44" s="209">
        <v>65427</v>
      </c>
      <c r="AG44" s="209">
        <v>33010</v>
      </c>
      <c r="AH44" s="209">
        <v>16720</v>
      </c>
      <c r="AI44" s="209">
        <v>14874</v>
      </c>
      <c r="AJ44" s="209">
        <v>1417</v>
      </c>
      <c r="AK44" s="209">
        <v>0</v>
      </c>
      <c r="BB44" s="229" t="s">
        <v>1677</v>
      </c>
      <c r="BC44" s="230" t="s">
        <v>648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</row>
    <row r="45" spans="2:65" x14ac:dyDescent="0.25">
      <c r="Z45" s="229" t="s">
        <v>1615</v>
      </c>
      <c r="AA45" s="230" t="s">
        <v>210</v>
      </c>
      <c r="AB45" s="209">
        <v>58233</v>
      </c>
      <c r="AC45" s="209">
        <v>25046</v>
      </c>
      <c r="AD45" s="209">
        <v>33187</v>
      </c>
      <c r="AE45" s="209">
        <v>11927</v>
      </c>
      <c r="AF45" s="209">
        <v>9763</v>
      </c>
      <c r="AG45" s="209">
        <v>36543</v>
      </c>
      <c r="AH45" s="209">
        <v>7108</v>
      </c>
      <c r="AI45" s="209">
        <v>15185</v>
      </c>
      <c r="AJ45" s="209">
        <v>14251</v>
      </c>
      <c r="AK45" s="209">
        <v>0</v>
      </c>
      <c r="BB45" s="229" t="s">
        <v>1678</v>
      </c>
      <c r="BC45" s="230" t="s">
        <v>620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</row>
    <row r="46" spans="2:65" x14ac:dyDescent="0.25">
      <c r="Z46" s="229" t="s">
        <v>1616</v>
      </c>
      <c r="AA46" s="230" t="s">
        <v>256</v>
      </c>
      <c r="AB46" s="209">
        <v>30936</v>
      </c>
      <c r="AC46" s="209">
        <v>17092</v>
      </c>
      <c r="AD46" s="209">
        <v>13844</v>
      </c>
      <c r="AE46" s="209">
        <v>5615</v>
      </c>
      <c r="AF46" s="209">
        <v>5512</v>
      </c>
      <c r="AG46" s="209">
        <v>19809</v>
      </c>
      <c r="AH46" s="209">
        <v>2602</v>
      </c>
      <c r="AI46" s="209">
        <v>4402</v>
      </c>
      <c r="AJ46" s="209">
        <v>12805</v>
      </c>
      <c r="AK46" s="209">
        <v>0</v>
      </c>
      <c r="BB46" s="229" t="s">
        <v>1679</v>
      </c>
      <c r="BC46" s="230" t="s">
        <v>618</v>
      </c>
      <c r="BD46" s="209">
        <v>41</v>
      </c>
      <c r="BE46" s="209">
        <v>41</v>
      </c>
      <c r="BF46" s="209">
        <v>0</v>
      </c>
      <c r="BG46" s="209">
        <v>0</v>
      </c>
      <c r="BH46" s="209">
        <v>15</v>
      </c>
      <c r="BI46" s="209">
        <v>25</v>
      </c>
      <c r="BJ46" s="209">
        <v>0</v>
      </c>
      <c r="BK46" s="209">
        <v>25</v>
      </c>
      <c r="BL46" s="209">
        <v>0</v>
      </c>
      <c r="BM46" s="209">
        <v>0</v>
      </c>
    </row>
    <row r="47" spans="2:65" x14ac:dyDescent="0.25">
      <c r="D47" s="213"/>
      <c r="Z47" s="229" t="s">
        <v>1617</v>
      </c>
      <c r="AA47" s="230" t="s">
        <v>212</v>
      </c>
      <c r="AB47" s="209">
        <v>98808</v>
      </c>
      <c r="AC47" s="209">
        <v>35193</v>
      </c>
      <c r="AD47" s="209">
        <v>63614</v>
      </c>
      <c r="AE47" s="209">
        <v>13382</v>
      </c>
      <c r="AF47" s="209">
        <v>22823</v>
      </c>
      <c r="AG47" s="209">
        <v>62603</v>
      </c>
      <c r="AH47" s="209">
        <v>18239</v>
      </c>
      <c r="AI47" s="209">
        <v>23023</v>
      </c>
      <c r="AJ47" s="209">
        <v>21341</v>
      </c>
      <c r="AK47" s="209">
        <v>0</v>
      </c>
      <c r="BB47" s="229" t="s">
        <v>1680</v>
      </c>
      <c r="BC47" s="230" t="s">
        <v>204</v>
      </c>
      <c r="BD47" s="209">
        <v>0</v>
      </c>
      <c r="BE47" s="209">
        <v>0</v>
      </c>
      <c r="BF47" s="209">
        <v>0</v>
      </c>
      <c r="BG47" s="209">
        <v>0</v>
      </c>
      <c r="BH47" s="209">
        <v>0</v>
      </c>
      <c r="BI47" s="209">
        <v>0</v>
      </c>
      <c r="BJ47" s="209">
        <v>0</v>
      </c>
      <c r="BK47" s="209">
        <v>0</v>
      </c>
      <c r="BL47" s="209">
        <v>0</v>
      </c>
      <c r="BM47" s="209">
        <v>0</v>
      </c>
    </row>
    <row r="48" spans="2:65" x14ac:dyDescent="0.25">
      <c r="D48" s="213"/>
      <c r="Z48" s="231" t="s">
        <v>1618</v>
      </c>
      <c r="AA48" s="238" t="s">
        <v>213</v>
      </c>
      <c r="AB48" s="209">
        <v>47777</v>
      </c>
      <c r="AC48" s="209">
        <v>27893</v>
      </c>
      <c r="AD48" s="209">
        <v>19883</v>
      </c>
      <c r="AE48" s="209">
        <v>5578</v>
      </c>
      <c r="AF48" s="209">
        <v>29865</v>
      </c>
      <c r="AG48" s="209">
        <v>12334</v>
      </c>
      <c r="AH48" s="209">
        <v>2807</v>
      </c>
      <c r="AI48" s="209">
        <v>8199</v>
      </c>
      <c r="AJ48" s="209">
        <v>1328</v>
      </c>
      <c r="AK48" s="209">
        <v>0</v>
      </c>
      <c r="BB48" s="229" t="s">
        <v>1681</v>
      </c>
      <c r="BC48" s="230" t="s">
        <v>217</v>
      </c>
      <c r="BD48" s="209">
        <v>1002</v>
      </c>
      <c r="BE48" s="209">
        <v>999</v>
      </c>
      <c r="BF48" s="209">
        <v>3</v>
      </c>
      <c r="BG48" s="209">
        <v>490</v>
      </c>
      <c r="BH48" s="209">
        <v>44</v>
      </c>
      <c r="BI48" s="209">
        <v>469</v>
      </c>
      <c r="BJ48" s="209">
        <v>20</v>
      </c>
      <c r="BK48" s="209">
        <v>443</v>
      </c>
      <c r="BL48" s="209">
        <v>6</v>
      </c>
      <c r="BM48" s="209">
        <v>0</v>
      </c>
    </row>
    <row r="49" spans="2:65" x14ac:dyDescent="0.25">
      <c r="D49" s="213"/>
      <c r="BB49" s="229" t="s">
        <v>1682</v>
      </c>
      <c r="BC49" s="230" t="s">
        <v>36</v>
      </c>
      <c r="BD49" s="209">
        <v>175</v>
      </c>
      <c r="BE49" s="209">
        <v>175</v>
      </c>
      <c r="BF49" s="209">
        <v>0</v>
      </c>
      <c r="BG49" s="209">
        <v>4</v>
      </c>
      <c r="BH49" s="209">
        <v>146</v>
      </c>
      <c r="BI49" s="209">
        <v>25</v>
      </c>
      <c r="BJ49" s="209">
        <v>0</v>
      </c>
      <c r="BK49" s="209">
        <v>14</v>
      </c>
      <c r="BL49" s="209">
        <v>11</v>
      </c>
      <c r="BM49" s="209">
        <v>0</v>
      </c>
    </row>
    <row r="50" spans="2:65" x14ac:dyDescent="0.25">
      <c r="D50" s="213"/>
      <c r="BB50" s="229" t="s">
        <v>1683</v>
      </c>
      <c r="BC50" s="230" t="s">
        <v>1684</v>
      </c>
      <c r="BD50" s="209">
        <v>4</v>
      </c>
      <c r="BE50" s="209">
        <v>4</v>
      </c>
      <c r="BF50" s="209">
        <v>0</v>
      </c>
      <c r="BG50" s="209">
        <v>0</v>
      </c>
      <c r="BH50" s="209">
        <v>0</v>
      </c>
      <c r="BI50" s="209">
        <v>4</v>
      </c>
      <c r="BJ50" s="209">
        <v>0</v>
      </c>
      <c r="BK50" s="209">
        <v>4</v>
      </c>
      <c r="BL50" s="209">
        <v>0</v>
      </c>
      <c r="BM50" s="209">
        <v>0</v>
      </c>
    </row>
    <row r="51" spans="2:65" x14ac:dyDescent="0.25">
      <c r="B51" s="239">
        <v>1</v>
      </c>
      <c r="D51" s="213"/>
      <c r="U51" s="246"/>
      <c r="V51" s="246"/>
      <c r="BB51" s="229" t="s">
        <v>1685</v>
      </c>
      <c r="BC51" s="230" t="s">
        <v>31</v>
      </c>
      <c r="BD51" s="209">
        <v>5880</v>
      </c>
      <c r="BE51" s="209">
        <v>1249</v>
      </c>
      <c r="BF51" s="209">
        <v>4631</v>
      </c>
      <c r="BG51" s="209">
        <v>720</v>
      </c>
      <c r="BH51" s="209">
        <v>2894</v>
      </c>
      <c r="BI51" s="209">
        <v>2266</v>
      </c>
      <c r="BJ51" s="209">
        <v>7</v>
      </c>
      <c r="BK51" s="209">
        <v>2032</v>
      </c>
      <c r="BL51" s="209">
        <v>227</v>
      </c>
      <c r="BM51" s="209">
        <v>0</v>
      </c>
    </row>
    <row r="52" spans="2:65" x14ac:dyDescent="0.25">
      <c r="B52" s="239">
        <v>2</v>
      </c>
      <c r="D52" s="213"/>
      <c r="U52" s="246"/>
      <c r="V52" s="246"/>
      <c r="BB52" s="229" t="s">
        <v>1686</v>
      </c>
      <c r="BC52" s="230" t="s">
        <v>67</v>
      </c>
      <c r="BD52" s="209">
        <v>149</v>
      </c>
      <c r="BE52" s="209">
        <v>149</v>
      </c>
      <c r="BF52" s="209">
        <v>0</v>
      </c>
      <c r="BG52" s="209">
        <v>36</v>
      </c>
      <c r="BH52" s="209">
        <v>73</v>
      </c>
      <c r="BI52" s="209">
        <v>39</v>
      </c>
      <c r="BJ52" s="209">
        <v>0</v>
      </c>
      <c r="BK52" s="209">
        <v>14</v>
      </c>
      <c r="BL52" s="209">
        <v>25</v>
      </c>
      <c r="BM52" s="209">
        <v>0</v>
      </c>
    </row>
    <row r="53" spans="2:65" x14ac:dyDescent="0.25">
      <c r="B53" s="239">
        <v>3</v>
      </c>
      <c r="D53" s="213"/>
      <c r="U53" s="246"/>
      <c r="V53" s="246"/>
      <c r="BB53" s="229" t="s">
        <v>1687</v>
      </c>
      <c r="BC53" s="230" t="s">
        <v>754</v>
      </c>
      <c r="BD53" s="209">
        <v>4</v>
      </c>
      <c r="BE53" s="209">
        <v>4</v>
      </c>
      <c r="BF53" s="209">
        <v>0</v>
      </c>
      <c r="BG53" s="209">
        <v>0</v>
      </c>
      <c r="BH53" s="209">
        <v>0</v>
      </c>
      <c r="BI53" s="209">
        <v>4</v>
      </c>
      <c r="BJ53" s="209">
        <v>0</v>
      </c>
      <c r="BK53" s="209">
        <v>0</v>
      </c>
      <c r="BL53" s="209">
        <v>4</v>
      </c>
      <c r="BM53" s="209">
        <v>0</v>
      </c>
    </row>
    <row r="54" spans="2:65" x14ac:dyDescent="0.25">
      <c r="B54" s="239">
        <v>4</v>
      </c>
      <c r="D54" s="213"/>
      <c r="U54" s="246"/>
      <c r="V54" s="246"/>
      <c r="BB54" s="229" t="s">
        <v>1688</v>
      </c>
      <c r="BC54" s="230" t="s">
        <v>785</v>
      </c>
      <c r="BD54" s="209">
        <v>25</v>
      </c>
      <c r="BE54" s="209">
        <v>25</v>
      </c>
      <c r="BF54" s="209">
        <v>0</v>
      </c>
      <c r="BG54" s="209">
        <v>0</v>
      </c>
      <c r="BH54" s="209">
        <v>0</v>
      </c>
      <c r="BI54" s="209">
        <v>25</v>
      </c>
      <c r="BJ54" s="209">
        <v>0</v>
      </c>
      <c r="BK54" s="209">
        <v>25</v>
      </c>
      <c r="BL54" s="209">
        <v>0</v>
      </c>
      <c r="BM54" s="209">
        <v>0</v>
      </c>
    </row>
    <row r="55" spans="2:65" ht="12.75" customHeight="1" x14ac:dyDescent="0.35">
      <c r="B55" s="239">
        <v>5</v>
      </c>
      <c r="D55" s="213"/>
      <c r="U55" s="246"/>
      <c r="V55" s="246"/>
      <c r="Z55" s="323" t="s">
        <v>1622</v>
      </c>
      <c r="AA55" s="323"/>
      <c r="AB55" s="323"/>
      <c r="AC55" s="323"/>
      <c r="AD55" s="225"/>
      <c r="AN55" s="323" t="s">
        <v>1645</v>
      </c>
      <c r="AO55" s="323"/>
      <c r="AP55" s="323"/>
      <c r="AQ55" s="323"/>
      <c r="AR55" s="225"/>
      <c r="BB55" s="229" t="s">
        <v>1689</v>
      </c>
      <c r="BC55" s="230" t="s">
        <v>14</v>
      </c>
      <c r="BD55" s="209">
        <v>56</v>
      </c>
      <c r="BE55" s="209">
        <v>56</v>
      </c>
      <c r="BF55" s="209">
        <v>0</v>
      </c>
      <c r="BG55" s="209">
        <v>6</v>
      </c>
      <c r="BH55" s="209">
        <v>38</v>
      </c>
      <c r="BI55" s="209">
        <v>13</v>
      </c>
      <c r="BJ55" s="209">
        <v>0</v>
      </c>
      <c r="BK55" s="209">
        <v>13</v>
      </c>
      <c r="BL55" s="209">
        <v>0</v>
      </c>
      <c r="BM55" s="209">
        <v>0</v>
      </c>
    </row>
    <row r="56" spans="2:65" x14ac:dyDescent="0.25">
      <c r="B56" s="239">
        <v>1</v>
      </c>
      <c r="D56" s="213"/>
      <c r="U56" s="246"/>
      <c r="V56" s="246"/>
      <c r="Z56" s="230"/>
      <c r="AA56" s="230"/>
      <c r="AB56" s="226" t="s">
        <v>1619</v>
      </c>
      <c r="AC56" s="226" t="s">
        <v>507</v>
      </c>
      <c r="AD56" s="226" t="s">
        <v>268</v>
      </c>
      <c r="AE56" s="222" t="s">
        <v>1579</v>
      </c>
      <c r="AF56" s="222" t="s">
        <v>1620</v>
      </c>
      <c r="AG56" s="222" t="s">
        <v>485</v>
      </c>
      <c r="AH56" s="222" t="s">
        <v>1580</v>
      </c>
      <c r="AI56" s="222" t="s">
        <v>1581</v>
      </c>
      <c r="AJ56" s="222" t="s">
        <v>1582</v>
      </c>
      <c r="AN56" s="230"/>
      <c r="AO56" s="230"/>
      <c r="AP56" s="226" t="s">
        <v>1619</v>
      </c>
      <c r="AQ56" s="226" t="s">
        <v>507</v>
      </c>
      <c r="AR56" s="226" t="s">
        <v>268</v>
      </c>
      <c r="AS56" s="222" t="s">
        <v>1579</v>
      </c>
      <c r="AT56" s="222" t="s">
        <v>1620</v>
      </c>
      <c r="AU56" s="222" t="s">
        <v>485</v>
      </c>
      <c r="AV56" s="222" t="s">
        <v>1580</v>
      </c>
      <c r="AW56" s="222" t="s">
        <v>1581</v>
      </c>
      <c r="AX56" s="222" t="s">
        <v>1582</v>
      </c>
      <c r="AY56" s="222" t="s">
        <v>821</v>
      </c>
      <c r="BB56" s="229" t="s">
        <v>1690</v>
      </c>
      <c r="BC56" s="230" t="s">
        <v>659</v>
      </c>
      <c r="BD56" s="209">
        <v>3</v>
      </c>
      <c r="BE56" s="209">
        <v>3</v>
      </c>
      <c r="BF56" s="209">
        <v>0</v>
      </c>
      <c r="BG56" s="209">
        <v>0</v>
      </c>
      <c r="BH56" s="209">
        <v>0</v>
      </c>
      <c r="BI56" s="209">
        <v>3</v>
      </c>
      <c r="BJ56" s="209">
        <v>0</v>
      </c>
      <c r="BK56" s="209">
        <v>0</v>
      </c>
      <c r="BL56" s="209">
        <v>3</v>
      </c>
      <c r="BM56" s="209">
        <v>0</v>
      </c>
    </row>
    <row r="57" spans="2:65" x14ac:dyDescent="0.25">
      <c r="B57" s="239">
        <v>2</v>
      </c>
      <c r="D57" s="213"/>
      <c r="U57" s="246"/>
      <c r="V57" s="246"/>
      <c r="Z57" s="230"/>
      <c r="AA57" s="232"/>
      <c r="AB57" s="237" t="s">
        <v>381</v>
      </c>
      <c r="AC57" s="237" t="s">
        <v>128</v>
      </c>
      <c r="AD57" s="237" t="s">
        <v>129</v>
      </c>
      <c r="AE57" s="237" t="s">
        <v>382</v>
      </c>
      <c r="AF57" s="237" t="s">
        <v>126</v>
      </c>
      <c r="AG57" s="237" t="s">
        <v>127</v>
      </c>
      <c r="AH57" s="119" t="s">
        <v>494</v>
      </c>
      <c r="AI57" s="119" t="s">
        <v>495</v>
      </c>
      <c r="AJ57" s="119" t="s">
        <v>496</v>
      </c>
      <c r="AK57" s="119" t="s">
        <v>497</v>
      </c>
      <c r="AN57" s="232"/>
      <c r="AO57" s="232"/>
      <c r="AP57" s="237" t="s">
        <v>381</v>
      </c>
      <c r="AQ57" s="237" t="s">
        <v>128</v>
      </c>
      <c r="AR57" s="237" t="s">
        <v>129</v>
      </c>
      <c r="AS57" s="237" t="s">
        <v>382</v>
      </c>
      <c r="AT57" s="237" t="s">
        <v>126</v>
      </c>
      <c r="AU57" s="237" t="s">
        <v>127</v>
      </c>
      <c r="AV57" s="119" t="s">
        <v>494</v>
      </c>
      <c r="AW57" s="119" t="s">
        <v>495</v>
      </c>
      <c r="AX57" s="119" t="s">
        <v>496</v>
      </c>
      <c r="AY57" s="119" t="s">
        <v>497</v>
      </c>
      <c r="BB57" s="229" t="s">
        <v>1691</v>
      </c>
      <c r="BC57" s="230" t="s">
        <v>733</v>
      </c>
      <c r="BD57" s="209">
        <v>0</v>
      </c>
      <c r="BE57" s="209">
        <v>0</v>
      </c>
      <c r="BF57" s="209">
        <v>0</v>
      </c>
      <c r="BG57" s="209">
        <v>0</v>
      </c>
      <c r="BH57" s="209">
        <v>0</v>
      </c>
      <c r="BI57" s="209">
        <v>0</v>
      </c>
      <c r="BJ57" s="209">
        <v>0</v>
      </c>
      <c r="BK57" s="209">
        <v>0</v>
      </c>
      <c r="BL57" s="209">
        <v>0</v>
      </c>
      <c r="BM57" s="209">
        <v>0</v>
      </c>
    </row>
    <row r="58" spans="2:65" x14ac:dyDescent="0.25">
      <c r="B58" s="239">
        <v>3</v>
      </c>
      <c r="D58" s="213"/>
      <c r="U58" s="246"/>
      <c r="V58" s="246"/>
      <c r="Z58" s="227" t="s">
        <v>1583</v>
      </c>
      <c r="AA58" s="230" t="s">
        <v>244</v>
      </c>
      <c r="AB58" s="209">
        <v>2818</v>
      </c>
      <c r="AC58" s="209">
        <v>18349</v>
      </c>
      <c r="AD58" s="209">
        <v>-15531</v>
      </c>
      <c r="AE58" s="209">
        <v>4135</v>
      </c>
      <c r="AF58" s="209">
        <v>-3201</v>
      </c>
      <c r="AG58" s="209">
        <v>1884</v>
      </c>
      <c r="AH58" s="209">
        <v>3093</v>
      </c>
      <c r="AI58" s="209">
        <v>-1289</v>
      </c>
      <c r="AJ58" s="209">
        <v>81</v>
      </c>
      <c r="AK58" s="209">
        <v>0</v>
      </c>
      <c r="AN58" s="227" t="s">
        <v>1625</v>
      </c>
      <c r="AO58" s="228" t="s">
        <v>243</v>
      </c>
      <c r="AP58" s="209">
        <v>-25373</v>
      </c>
      <c r="AQ58" s="209">
        <v>-25361</v>
      </c>
      <c r="AR58" s="209">
        <v>-12</v>
      </c>
      <c r="AS58" s="209">
        <v>44</v>
      </c>
      <c r="AT58" s="209">
        <v>-14</v>
      </c>
      <c r="AU58" s="209">
        <v>-25403</v>
      </c>
      <c r="AV58" s="209">
        <v>-13333</v>
      </c>
      <c r="AW58" s="209">
        <v>-12015</v>
      </c>
      <c r="AX58" s="209">
        <v>-55</v>
      </c>
      <c r="AY58" s="209">
        <v>0</v>
      </c>
      <c r="BB58" s="229" t="s">
        <v>1692</v>
      </c>
      <c r="BC58" s="230" t="s">
        <v>233</v>
      </c>
      <c r="BD58" s="209">
        <v>317</v>
      </c>
      <c r="BE58" s="209">
        <v>317</v>
      </c>
      <c r="BF58" s="209">
        <v>0</v>
      </c>
      <c r="BG58" s="209">
        <v>101</v>
      </c>
      <c r="BH58" s="209">
        <v>210</v>
      </c>
      <c r="BI58" s="209">
        <v>6</v>
      </c>
      <c r="BJ58" s="209">
        <v>0</v>
      </c>
      <c r="BK58" s="209">
        <v>0</v>
      </c>
      <c r="BL58" s="209">
        <v>6</v>
      </c>
      <c r="BM58" s="209">
        <v>0</v>
      </c>
    </row>
    <row r="59" spans="2:65" x14ac:dyDescent="0.25">
      <c r="B59" s="239">
        <v>4</v>
      </c>
      <c r="D59" s="213"/>
      <c r="U59" s="246"/>
      <c r="V59" s="246"/>
      <c r="Z59" s="229" t="s">
        <v>1584</v>
      </c>
      <c r="AA59" s="230" t="s">
        <v>63</v>
      </c>
      <c r="AB59" s="209">
        <v>50047</v>
      </c>
      <c r="AC59" s="209">
        <v>63323</v>
      </c>
      <c r="AD59" s="209">
        <v>-13276</v>
      </c>
      <c r="AE59" s="209">
        <v>-5030</v>
      </c>
      <c r="AF59" s="209">
        <v>37164</v>
      </c>
      <c r="AG59" s="209">
        <v>17913</v>
      </c>
      <c r="AH59" s="209">
        <v>19962</v>
      </c>
      <c r="AI59" s="209">
        <v>310</v>
      </c>
      <c r="AJ59" s="209">
        <v>-2359</v>
      </c>
      <c r="AK59" s="209">
        <v>0</v>
      </c>
      <c r="AN59" s="229" t="s">
        <v>1626</v>
      </c>
      <c r="AO59" s="230" t="s">
        <v>318</v>
      </c>
      <c r="AP59" s="209">
        <v>-3696</v>
      </c>
      <c r="AQ59" s="209">
        <v>-3786</v>
      </c>
      <c r="AR59" s="209">
        <v>91</v>
      </c>
      <c r="AS59" s="209">
        <v>4</v>
      </c>
      <c r="AT59" s="209">
        <v>0</v>
      </c>
      <c r="AU59" s="209">
        <v>-3699</v>
      </c>
      <c r="AV59" s="209">
        <v>-3649</v>
      </c>
      <c r="AW59" s="209">
        <v>117</v>
      </c>
      <c r="AX59" s="209">
        <v>-167</v>
      </c>
      <c r="AY59" s="209">
        <v>0</v>
      </c>
      <c r="BB59" s="229" t="s">
        <v>1693</v>
      </c>
      <c r="BC59" s="230" t="s">
        <v>768</v>
      </c>
      <c r="BD59" s="209">
        <v>0</v>
      </c>
      <c r="BE59" s="209">
        <v>0</v>
      </c>
      <c r="BF59" s="209">
        <v>0</v>
      </c>
      <c r="BG59" s="209">
        <v>0</v>
      </c>
      <c r="BH59" s="209">
        <v>0</v>
      </c>
      <c r="BI59" s="209">
        <v>0</v>
      </c>
      <c r="BJ59" s="209">
        <v>0</v>
      </c>
      <c r="BK59" s="209">
        <v>0</v>
      </c>
      <c r="BL59" s="209">
        <v>0</v>
      </c>
      <c r="BM59" s="209">
        <v>0</v>
      </c>
    </row>
    <row r="60" spans="2:65" x14ac:dyDescent="0.25">
      <c r="B60" s="239">
        <v>5</v>
      </c>
      <c r="D60" s="213"/>
      <c r="U60" s="246"/>
      <c r="V60" s="246"/>
      <c r="Z60" s="229" t="s">
        <v>1585</v>
      </c>
      <c r="AA60" s="230" t="s">
        <v>249</v>
      </c>
      <c r="AB60" s="209">
        <v>3645</v>
      </c>
      <c r="AC60" s="209">
        <v>3811</v>
      </c>
      <c r="AD60" s="209">
        <v>-165</v>
      </c>
      <c r="AE60" s="209">
        <v>205</v>
      </c>
      <c r="AF60" s="209">
        <v>564</v>
      </c>
      <c r="AG60" s="209">
        <v>2877</v>
      </c>
      <c r="AH60" s="209">
        <v>1816</v>
      </c>
      <c r="AI60" s="209">
        <v>524</v>
      </c>
      <c r="AJ60" s="209">
        <v>537</v>
      </c>
      <c r="AK60" s="209">
        <v>0</v>
      </c>
      <c r="AN60" s="229" t="s">
        <v>1627</v>
      </c>
      <c r="AO60" s="230" t="s">
        <v>239</v>
      </c>
      <c r="AP60" s="209">
        <v>328</v>
      </c>
      <c r="AQ60" s="209">
        <v>327</v>
      </c>
      <c r="AR60" s="209">
        <v>0</v>
      </c>
      <c r="AS60" s="209">
        <v>330</v>
      </c>
      <c r="AT60" s="209">
        <v>-4</v>
      </c>
      <c r="AU60" s="209">
        <v>2</v>
      </c>
      <c r="AV60" s="209">
        <v>17</v>
      </c>
      <c r="AW60" s="209">
        <v>-21</v>
      </c>
      <c r="AX60" s="209">
        <v>6</v>
      </c>
      <c r="AY60" s="209">
        <v>0</v>
      </c>
      <c r="BB60" s="229" t="s">
        <v>1694</v>
      </c>
      <c r="BC60" s="230" t="s">
        <v>18</v>
      </c>
      <c r="BD60" s="209">
        <v>243</v>
      </c>
      <c r="BE60" s="209">
        <v>225</v>
      </c>
      <c r="BF60" s="209">
        <v>18</v>
      </c>
      <c r="BG60" s="209">
        <v>219</v>
      </c>
      <c r="BH60" s="209">
        <v>21</v>
      </c>
      <c r="BI60" s="209">
        <v>3</v>
      </c>
      <c r="BJ60" s="209">
        <v>1</v>
      </c>
      <c r="BK60" s="209">
        <v>0</v>
      </c>
      <c r="BL60" s="209">
        <v>1</v>
      </c>
      <c r="BM60" s="209">
        <v>0</v>
      </c>
    </row>
    <row r="61" spans="2:65" x14ac:dyDescent="0.25">
      <c r="D61" s="213"/>
      <c r="Z61" s="229" t="s">
        <v>1586</v>
      </c>
      <c r="AA61" s="230" t="s">
        <v>4</v>
      </c>
      <c r="AB61" s="209">
        <v>2603</v>
      </c>
      <c r="AC61" s="209">
        <v>2588</v>
      </c>
      <c r="AD61" s="209">
        <v>14</v>
      </c>
      <c r="AE61" s="209">
        <v>82</v>
      </c>
      <c r="AF61" s="209">
        <v>2550</v>
      </c>
      <c r="AG61" s="209">
        <v>-29</v>
      </c>
      <c r="AH61" s="209">
        <v>24</v>
      </c>
      <c r="AI61" s="209">
        <v>-42</v>
      </c>
      <c r="AJ61" s="209">
        <v>-11</v>
      </c>
      <c r="AK61" s="209">
        <v>0</v>
      </c>
      <c r="AN61" s="229" t="s">
        <v>1628</v>
      </c>
      <c r="AO61" s="230" t="s">
        <v>250</v>
      </c>
      <c r="AP61" s="209">
        <v>785</v>
      </c>
      <c r="AQ61" s="209">
        <v>577</v>
      </c>
      <c r="AR61" s="209">
        <v>208</v>
      </c>
      <c r="AS61" s="209">
        <v>-122</v>
      </c>
      <c r="AT61" s="209">
        <v>-24</v>
      </c>
      <c r="AU61" s="209">
        <v>932</v>
      </c>
      <c r="AV61" s="209">
        <v>675</v>
      </c>
      <c r="AW61" s="209">
        <v>395</v>
      </c>
      <c r="AX61" s="209">
        <v>-138</v>
      </c>
      <c r="AY61" s="209">
        <v>0</v>
      </c>
      <c r="BB61" s="229" t="s">
        <v>1695</v>
      </c>
      <c r="BC61" s="230" t="s">
        <v>738</v>
      </c>
      <c r="BD61" s="209">
        <v>363</v>
      </c>
      <c r="BE61" s="209">
        <v>104</v>
      </c>
      <c r="BF61" s="209">
        <v>260</v>
      </c>
      <c r="BG61" s="209">
        <v>0</v>
      </c>
      <c r="BH61" s="209">
        <v>150</v>
      </c>
      <c r="BI61" s="209">
        <v>213</v>
      </c>
      <c r="BJ61" s="209">
        <v>1</v>
      </c>
      <c r="BK61" s="209">
        <v>206</v>
      </c>
      <c r="BL61" s="209">
        <v>6</v>
      </c>
      <c r="BM61" s="209">
        <v>0</v>
      </c>
    </row>
    <row r="62" spans="2:65" x14ac:dyDescent="0.25">
      <c r="D62" s="213"/>
      <c r="Z62" s="229" t="s">
        <v>1587</v>
      </c>
      <c r="AA62" s="230" t="s">
        <v>209</v>
      </c>
      <c r="AB62" s="209">
        <v>2960</v>
      </c>
      <c r="AC62" s="209">
        <v>2963</v>
      </c>
      <c r="AD62" s="209">
        <v>-3</v>
      </c>
      <c r="AE62" s="209">
        <v>2247</v>
      </c>
      <c r="AF62" s="209">
        <v>469</v>
      </c>
      <c r="AG62" s="209">
        <v>244</v>
      </c>
      <c r="AH62" s="209">
        <v>238</v>
      </c>
      <c r="AI62" s="209">
        <v>2</v>
      </c>
      <c r="AJ62" s="209">
        <v>4</v>
      </c>
      <c r="AK62" s="209">
        <v>0</v>
      </c>
      <c r="AN62" s="229" t="s">
        <v>1629</v>
      </c>
      <c r="AO62" s="230" t="s">
        <v>6</v>
      </c>
      <c r="AP62" s="209">
        <v>139</v>
      </c>
      <c r="AQ62" s="209">
        <v>103</v>
      </c>
      <c r="AR62" s="209">
        <v>37</v>
      </c>
      <c r="AS62" s="209">
        <v>-230</v>
      </c>
      <c r="AT62" s="209">
        <v>-526</v>
      </c>
      <c r="AU62" s="209">
        <v>895</v>
      </c>
      <c r="AV62" s="209">
        <v>211</v>
      </c>
      <c r="AW62" s="209">
        <v>660</v>
      </c>
      <c r="AX62" s="209">
        <v>23</v>
      </c>
      <c r="AY62" s="209">
        <v>0</v>
      </c>
      <c r="BB62" s="229" t="s">
        <v>1696</v>
      </c>
      <c r="BC62" s="230" t="s">
        <v>223</v>
      </c>
      <c r="BD62" s="209">
        <v>65</v>
      </c>
      <c r="BE62" s="209">
        <v>65</v>
      </c>
      <c r="BF62" s="209">
        <v>0</v>
      </c>
      <c r="BG62" s="209">
        <v>34</v>
      </c>
      <c r="BH62" s="209">
        <v>0</v>
      </c>
      <c r="BI62" s="209">
        <v>31</v>
      </c>
      <c r="BJ62" s="209">
        <v>0</v>
      </c>
      <c r="BK62" s="209">
        <v>22</v>
      </c>
      <c r="BL62" s="209">
        <v>8</v>
      </c>
      <c r="BM62" s="209">
        <v>0</v>
      </c>
    </row>
    <row r="63" spans="2:65" x14ac:dyDescent="0.25">
      <c r="B63" s="233"/>
      <c r="C63" s="233"/>
      <c r="D63" s="233"/>
      <c r="E63" s="233"/>
      <c r="F63" s="233"/>
      <c r="G63" s="233"/>
      <c r="H63" s="233"/>
      <c r="I63" s="233"/>
      <c r="J63" s="233"/>
      <c r="K63" s="233"/>
      <c r="L63" s="233"/>
      <c r="M63" s="233"/>
      <c r="N63" s="233"/>
      <c r="O63" s="233"/>
      <c r="P63" s="233"/>
      <c r="Q63" s="233"/>
      <c r="R63" s="233"/>
      <c r="S63" s="233"/>
      <c r="Z63" s="229" t="s">
        <v>1588</v>
      </c>
      <c r="AA63" s="230" t="s">
        <v>222</v>
      </c>
      <c r="AB63" s="209">
        <v>1309</v>
      </c>
      <c r="AC63" s="209">
        <v>1310</v>
      </c>
      <c r="AD63" s="209">
        <v>0</v>
      </c>
      <c r="AE63" s="209">
        <v>397</v>
      </c>
      <c r="AF63" s="209">
        <v>14</v>
      </c>
      <c r="AG63" s="209">
        <v>900</v>
      </c>
      <c r="AH63" s="209">
        <v>441</v>
      </c>
      <c r="AI63" s="209">
        <v>453</v>
      </c>
      <c r="AJ63" s="209">
        <v>6</v>
      </c>
      <c r="AK63" s="209">
        <v>0</v>
      </c>
      <c r="AN63" s="229" t="s">
        <v>1630</v>
      </c>
      <c r="AO63" s="230" t="s">
        <v>28</v>
      </c>
      <c r="AP63" s="209">
        <v>27</v>
      </c>
      <c r="AQ63" s="209">
        <v>30</v>
      </c>
      <c r="AR63" s="209">
        <v>-3</v>
      </c>
      <c r="AS63" s="209">
        <v>173</v>
      </c>
      <c r="AT63" s="209">
        <v>-73</v>
      </c>
      <c r="AU63" s="209">
        <v>-73</v>
      </c>
      <c r="AV63" s="209">
        <v>12</v>
      </c>
      <c r="AW63" s="209">
        <v>-48</v>
      </c>
      <c r="AX63" s="209">
        <v>-37</v>
      </c>
      <c r="AY63" s="209">
        <v>0</v>
      </c>
      <c r="BB63" s="229" t="s">
        <v>1697</v>
      </c>
      <c r="BC63" s="230" t="s">
        <v>700</v>
      </c>
      <c r="BD63" s="209">
        <v>66</v>
      </c>
      <c r="BE63" s="209">
        <v>66</v>
      </c>
      <c r="BF63" s="209">
        <v>0</v>
      </c>
      <c r="BG63" s="209">
        <v>63</v>
      </c>
      <c r="BH63" s="209">
        <v>0</v>
      </c>
      <c r="BI63" s="209">
        <v>3</v>
      </c>
      <c r="BJ63" s="209">
        <v>0</v>
      </c>
      <c r="BK63" s="209">
        <v>0</v>
      </c>
      <c r="BL63" s="209">
        <v>3</v>
      </c>
      <c r="BM63" s="209">
        <v>0</v>
      </c>
    </row>
    <row r="64" spans="2:65" x14ac:dyDescent="0.25">
      <c r="B64" s="233"/>
      <c r="C64" s="233"/>
      <c r="D64" s="233"/>
      <c r="E64" s="233"/>
      <c r="F64" s="233"/>
      <c r="G64" s="233"/>
      <c r="H64" s="233"/>
      <c r="I64" s="233"/>
      <c r="J64" s="233"/>
      <c r="K64" s="233"/>
      <c r="L64" s="233"/>
      <c r="M64" s="233"/>
      <c r="N64" s="233"/>
      <c r="O64" s="233"/>
      <c r="P64" s="233"/>
      <c r="Q64" s="233"/>
      <c r="R64" s="233"/>
      <c r="S64" s="233"/>
      <c r="Z64" s="229" t="s">
        <v>1589</v>
      </c>
      <c r="AA64" s="230" t="s">
        <v>240</v>
      </c>
      <c r="AB64" s="209">
        <v>284</v>
      </c>
      <c r="AC64" s="209">
        <v>60</v>
      </c>
      <c r="AD64" s="209">
        <v>224</v>
      </c>
      <c r="AE64" s="209">
        <v>8</v>
      </c>
      <c r="AF64" s="209">
        <v>103</v>
      </c>
      <c r="AG64" s="209">
        <v>174</v>
      </c>
      <c r="AH64" s="209">
        <v>216</v>
      </c>
      <c r="AI64" s="209">
        <v>-106</v>
      </c>
      <c r="AJ64" s="209">
        <v>65</v>
      </c>
      <c r="AK64" s="209">
        <v>-3</v>
      </c>
      <c r="AN64" s="229" t="s">
        <v>1631</v>
      </c>
      <c r="AO64" s="230" t="s">
        <v>114</v>
      </c>
      <c r="AP64" s="209">
        <v>-207</v>
      </c>
      <c r="AQ64" s="209">
        <v>-236</v>
      </c>
      <c r="AR64" s="209">
        <v>29</v>
      </c>
      <c r="AS64" s="209">
        <v>1</v>
      </c>
      <c r="AT64" s="209">
        <v>-112</v>
      </c>
      <c r="AU64" s="209">
        <v>-96</v>
      </c>
      <c r="AV64" s="209">
        <v>-39</v>
      </c>
      <c r="AW64" s="209">
        <v>-62</v>
      </c>
      <c r="AX64" s="209">
        <v>5</v>
      </c>
      <c r="AY64" s="209">
        <v>0</v>
      </c>
      <c r="BB64" s="229" t="s">
        <v>1698</v>
      </c>
      <c r="BC64" s="230" t="s">
        <v>672</v>
      </c>
      <c r="BD64" s="209">
        <v>3</v>
      </c>
      <c r="BE64" s="209">
        <v>3</v>
      </c>
      <c r="BF64" s="209">
        <v>0</v>
      </c>
      <c r="BG64" s="209">
        <v>0</v>
      </c>
      <c r="BH64" s="209">
        <v>0</v>
      </c>
      <c r="BI64" s="209">
        <v>3</v>
      </c>
      <c r="BJ64" s="209">
        <v>0</v>
      </c>
      <c r="BK64" s="209">
        <v>0</v>
      </c>
      <c r="BL64" s="209">
        <v>3</v>
      </c>
      <c r="BM64" s="209">
        <v>0</v>
      </c>
    </row>
    <row r="65" spans="1:65" x14ac:dyDescent="0.25">
      <c r="A65" s="233"/>
      <c r="B65" s="233"/>
      <c r="C65" s="233"/>
      <c r="D65" s="233"/>
      <c r="E65" s="233"/>
      <c r="F65" s="233"/>
      <c r="G65" s="233"/>
      <c r="H65" s="233"/>
      <c r="I65" s="233"/>
      <c r="J65" s="233"/>
      <c r="K65" s="233"/>
      <c r="L65" s="233"/>
      <c r="M65" s="233"/>
      <c r="N65" s="233"/>
      <c r="O65" s="233"/>
      <c r="P65" s="233"/>
      <c r="Q65" s="233"/>
      <c r="R65" s="233"/>
      <c r="S65" s="233"/>
      <c r="Z65" s="229" t="s">
        <v>1590</v>
      </c>
      <c r="AA65" s="230" t="s">
        <v>252</v>
      </c>
      <c r="AB65" s="209">
        <v>-12217</v>
      </c>
      <c r="AC65" s="209">
        <v>12012</v>
      </c>
      <c r="AD65" s="209">
        <v>-24230</v>
      </c>
      <c r="AE65" s="209">
        <v>18379</v>
      </c>
      <c r="AF65" s="209">
        <v>-24548</v>
      </c>
      <c r="AG65" s="209">
        <v>-6048</v>
      </c>
      <c r="AH65" s="209">
        <v>1056</v>
      </c>
      <c r="AI65" s="209">
        <v>-7771</v>
      </c>
      <c r="AJ65" s="209">
        <v>667</v>
      </c>
      <c r="AK65" s="209">
        <v>0</v>
      </c>
      <c r="AN65" s="236" t="s">
        <v>1421</v>
      </c>
      <c r="AO65" s="235" t="s">
        <v>601</v>
      </c>
      <c r="AP65" s="209">
        <v>0</v>
      </c>
      <c r="AQ65" s="209">
        <v>0</v>
      </c>
      <c r="AR65" s="209">
        <v>0</v>
      </c>
      <c r="AS65" s="209">
        <v>0</v>
      </c>
      <c r="AT65" s="209">
        <v>0</v>
      </c>
      <c r="AU65" s="209">
        <v>0</v>
      </c>
      <c r="AV65" s="209">
        <v>0</v>
      </c>
      <c r="AW65" s="209">
        <v>0</v>
      </c>
      <c r="AX65" s="209">
        <v>0</v>
      </c>
      <c r="AY65" s="209">
        <v>0</v>
      </c>
      <c r="BB65" s="229" t="s">
        <v>1699</v>
      </c>
      <c r="BC65" s="230" t="s">
        <v>1700</v>
      </c>
      <c r="BD65" s="209">
        <v>0</v>
      </c>
      <c r="BE65" s="209">
        <v>0</v>
      </c>
      <c r="BF65" s="209">
        <v>0</v>
      </c>
      <c r="BG65" s="209">
        <v>0</v>
      </c>
      <c r="BH65" s="209">
        <v>0</v>
      </c>
      <c r="BI65" s="209">
        <v>0</v>
      </c>
      <c r="BJ65" s="209">
        <v>0</v>
      </c>
      <c r="BK65" s="209">
        <v>0</v>
      </c>
      <c r="BL65" s="209">
        <v>0</v>
      </c>
      <c r="BM65" s="209">
        <v>0</v>
      </c>
    </row>
    <row r="66" spans="1:65" x14ac:dyDescent="0.25">
      <c r="A66" s="233"/>
      <c r="B66" s="233"/>
      <c r="C66" s="233"/>
      <c r="D66" s="233"/>
      <c r="E66" s="233"/>
      <c r="F66" s="233"/>
      <c r="G66" s="233"/>
      <c r="H66" s="233"/>
      <c r="I66" s="233"/>
      <c r="J66" s="233"/>
      <c r="K66" s="233"/>
      <c r="L66" s="233"/>
      <c r="M66" s="233"/>
      <c r="N66" s="233"/>
      <c r="O66" s="233"/>
      <c r="P66" s="233"/>
      <c r="Q66" s="233"/>
      <c r="R66" s="233"/>
      <c r="S66" s="233"/>
      <c r="Z66" s="229" t="s">
        <v>1591</v>
      </c>
      <c r="AA66" s="230" t="s">
        <v>26</v>
      </c>
      <c r="AB66" s="209">
        <v>460</v>
      </c>
      <c r="AC66" s="209">
        <v>-73</v>
      </c>
      <c r="AD66" s="209">
        <v>533</v>
      </c>
      <c r="AE66" s="209">
        <v>-89</v>
      </c>
      <c r="AF66" s="209">
        <v>389</v>
      </c>
      <c r="AG66" s="209">
        <v>159</v>
      </c>
      <c r="AH66" s="209">
        <v>25</v>
      </c>
      <c r="AI66" s="209">
        <v>-12</v>
      </c>
      <c r="AJ66" s="209">
        <v>147</v>
      </c>
      <c r="AK66" s="209">
        <v>0</v>
      </c>
      <c r="AN66" s="229" t="s">
        <v>461</v>
      </c>
      <c r="AO66" s="230" t="s">
        <v>598</v>
      </c>
      <c r="AP66" s="209">
        <v>-44</v>
      </c>
      <c r="AQ66" s="209">
        <v>-44</v>
      </c>
      <c r="AR66" s="209">
        <v>0</v>
      </c>
      <c r="AS66" s="209">
        <v>0</v>
      </c>
      <c r="AT66" s="209">
        <v>0</v>
      </c>
      <c r="AU66" s="209">
        <v>-44</v>
      </c>
      <c r="AV66" s="209">
        <v>-38</v>
      </c>
      <c r="AW66" s="209">
        <v>-6</v>
      </c>
      <c r="AX66" s="209">
        <v>0</v>
      </c>
      <c r="AY66" s="209">
        <v>0</v>
      </c>
      <c r="BB66" s="229" t="s">
        <v>1701</v>
      </c>
      <c r="BC66" s="230" t="s">
        <v>54</v>
      </c>
      <c r="BD66" s="209">
        <v>41</v>
      </c>
      <c r="BE66" s="209">
        <v>41</v>
      </c>
      <c r="BF66" s="209">
        <v>0</v>
      </c>
      <c r="BG66" s="209">
        <v>0</v>
      </c>
      <c r="BH66" s="209">
        <v>0</v>
      </c>
      <c r="BI66" s="209">
        <v>41</v>
      </c>
      <c r="BJ66" s="209">
        <v>0</v>
      </c>
      <c r="BK66" s="209">
        <v>39</v>
      </c>
      <c r="BL66" s="209">
        <v>1</v>
      </c>
      <c r="BM66" s="209">
        <v>0</v>
      </c>
    </row>
    <row r="67" spans="1:65" x14ac:dyDescent="0.25">
      <c r="A67" s="233"/>
      <c r="B67" s="233"/>
      <c r="C67" s="233"/>
      <c r="D67" s="233"/>
      <c r="E67" s="233"/>
      <c r="F67" s="233"/>
      <c r="G67" s="233"/>
      <c r="H67" s="233"/>
      <c r="I67" s="233"/>
      <c r="J67" s="233"/>
      <c r="K67" s="233"/>
      <c r="L67" s="233"/>
      <c r="M67" s="233"/>
      <c r="N67" s="233"/>
      <c r="O67" s="233"/>
      <c r="P67" s="233"/>
      <c r="Q67" s="233"/>
      <c r="R67" s="233"/>
      <c r="S67" s="233"/>
      <c r="U67" s="246"/>
      <c r="V67" s="246"/>
      <c r="Z67" s="229" t="s">
        <v>1592</v>
      </c>
      <c r="AA67" s="230" t="s">
        <v>229</v>
      </c>
      <c r="AB67" s="209">
        <v>1453</v>
      </c>
      <c r="AC67" s="209">
        <v>1451</v>
      </c>
      <c r="AD67" s="209">
        <v>2</v>
      </c>
      <c r="AE67" s="209">
        <v>370</v>
      </c>
      <c r="AF67" s="209">
        <v>495</v>
      </c>
      <c r="AG67" s="209">
        <v>588</v>
      </c>
      <c r="AH67" s="209">
        <v>192</v>
      </c>
      <c r="AI67" s="209">
        <v>395</v>
      </c>
      <c r="AJ67" s="209">
        <v>0</v>
      </c>
      <c r="AK67" s="209">
        <v>0</v>
      </c>
      <c r="AN67" s="229" t="s">
        <v>1632</v>
      </c>
      <c r="AO67" s="230" t="s">
        <v>581</v>
      </c>
      <c r="AP67" s="209">
        <v>-1</v>
      </c>
      <c r="AQ67" s="209">
        <v>-1</v>
      </c>
      <c r="AR67" s="209">
        <v>0</v>
      </c>
      <c r="AS67" s="209">
        <v>0</v>
      </c>
      <c r="AT67" s="209">
        <v>0</v>
      </c>
      <c r="AU67" s="209">
        <v>-1</v>
      </c>
      <c r="AV67" s="209">
        <v>0</v>
      </c>
      <c r="AW67" s="209">
        <v>-1</v>
      </c>
      <c r="AX67" s="209">
        <v>0</v>
      </c>
      <c r="AY67" s="209">
        <v>0</v>
      </c>
      <c r="BB67" s="229" t="s">
        <v>1702</v>
      </c>
      <c r="BC67" s="230" t="s">
        <v>642</v>
      </c>
      <c r="BD67" s="209">
        <v>0</v>
      </c>
      <c r="BE67" s="209">
        <v>0</v>
      </c>
      <c r="BF67" s="209">
        <v>0</v>
      </c>
      <c r="BG67" s="209">
        <v>0</v>
      </c>
      <c r="BH67" s="209">
        <v>0</v>
      </c>
      <c r="BI67" s="209">
        <v>0</v>
      </c>
      <c r="BJ67" s="209">
        <v>0</v>
      </c>
      <c r="BK67" s="209">
        <v>0</v>
      </c>
      <c r="BL67" s="209">
        <v>0</v>
      </c>
      <c r="BM67" s="209">
        <v>0</v>
      </c>
    </row>
    <row r="68" spans="1:65" x14ac:dyDescent="0.25">
      <c r="A68" s="233"/>
      <c r="B68" s="233"/>
      <c r="C68" s="233"/>
      <c r="D68" s="233"/>
      <c r="E68" s="233"/>
      <c r="F68" s="233"/>
      <c r="G68" s="233"/>
      <c r="H68" s="233"/>
      <c r="I68" s="233"/>
      <c r="J68" s="233"/>
      <c r="K68" s="233"/>
      <c r="L68" s="233"/>
      <c r="M68" s="233"/>
      <c r="N68" s="233"/>
      <c r="O68" s="233"/>
      <c r="P68" s="233"/>
      <c r="Q68" s="233"/>
      <c r="R68" s="233"/>
      <c r="S68" s="233"/>
      <c r="U68" s="246"/>
      <c r="V68" s="246"/>
      <c r="Z68" s="229" t="s">
        <v>1593</v>
      </c>
      <c r="AA68" s="230" t="s">
        <v>50</v>
      </c>
      <c r="AB68" s="209">
        <v>-1239</v>
      </c>
      <c r="AC68" s="209">
        <v>-1233</v>
      </c>
      <c r="AD68" s="209">
        <v>-5</v>
      </c>
      <c r="AE68" s="209">
        <v>-214</v>
      </c>
      <c r="AF68" s="209">
        <v>-860</v>
      </c>
      <c r="AG68" s="209">
        <v>-165</v>
      </c>
      <c r="AH68" s="209">
        <v>205</v>
      </c>
      <c r="AI68" s="209">
        <v>-376</v>
      </c>
      <c r="AJ68" s="209">
        <v>6</v>
      </c>
      <c r="AK68" s="209">
        <v>0</v>
      </c>
      <c r="AN68" s="229" t="s">
        <v>1633</v>
      </c>
      <c r="AO68" s="230" t="s">
        <v>241</v>
      </c>
      <c r="AP68" s="209">
        <v>19</v>
      </c>
      <c r="AQ68" s="209">
        <v>129</v>
      </c>
      <c r="AR68" s="209">
        <v>-109</v>
      </c>
      <c r="AS68" s="209">
        <v>-11</v>
      </c>
      <c r="AT68" s="209">
        <v>-76</v>
      </c>
      <c r="AU68" s="209">
        <v>107</v>
      </c>
      <c r="AV68" s="209">
        <v>46</v>
      </c>
      <c r="AW68" s="209">
        <v>92</v>
      </c>
      <c r="AX68" s="209">
        <v>-32</v>
      </c>
      <c r="AY68" s="209">
        <v>0</v>
      </c>
      <c r="BB68" s="229" t="s">
        <v>1703</v>
      </c>
      <c r="BC68" s="230" t="s">
        <v>56</v>
      </c>
      <c r="BD68" s="209">
        <v>689</v>
      </c>
      <c r="BE68" s="209">
        <v>55</v>
      </c>
      <c r="BF68" s="209">
        <v>634</v>
      </c>
      <c r="BG68" s="209">
        <v>10</v>
      </c>
      <c r="BH68" s="209">
        <v>481</v>
      </c>
      <c r="BI68" s="209">
        <v>198</v>
      </c>
      <c r="BJ68" s="209">
        <v>0</v>
      </c>
      <c r="BK68" s="209">
        <v>125</v>
      </c>
      <c r="BL68" s="209">
        <v>73</v>
      </c>
      <c r="BM68" s="209">
        <v>0</v>
      </c>
    </row>
    <row r="69" spans="1:65" x14ac:dyDescent="0.25">
      <c r="A69" s="233"/>
      <c r="B69" s="233"/>
      <c r="C69" s="233"/>
      <c r="D69" s="233"/>
      <c r="E69" s="233"/>
      <c r="F69" s="233"/>
      <c r="G69" s="233"/>
      <c r="H69" s="233"/>
      <c r="I69" s="233"/>
      <c r="J69" s="233"/>
      <c r="K69" s="233"/>
      <c r="L69" s="233"/>
      <c r="M69" s="233"/>
      <c r="N69" s="233"/>
      <c r="O69" s="233"/>
      <c r="P69" s="233"/>
      <c r="Q69" s="233"/>
      <c r="R69" s="233"/>
      <c r="S69" s="233"/>
      <c r="U69" s="246"/>
      <c r="V69" s="246"/>
      <c r="Z69" s="229" t="s">
        <v>1594</v>
      </c>
      <c r="AA69" s="230" t="s">
        <v>203</v>
      </c>
      <c r="AB69" s="209">
        <v>48</v>
      </c>
      <c r="AC69" s="209">
        <v>48</v>
      </c>
      <c r="AD69" s="209">
        <v>0</v>
      </c>
      <c r="AE69" s="209">
        <v>49</v>
      </c>
      <c r="AF69" s="209">
        <v>0</v>
      </c>
      <c r="AG69" s="209">
        <v>0</v>
      </c>
      <c r="AH69" s="209">
        <v>0</v>
      </c>
      <c r="AI69" s="209">
        <v>0</v>
      </c>
      <c r="AJ69" s="209">
        <v>0</v>
      </c>
      <c r="AK69" s="209">
        <v>0</v>
      </c>
      <c r="AN69" s="229" t="s">
        <v>1634</v>
      </c>
      <c r="AO69" s="230" t="s">
        <v>603</v>
      </c>
      <c r="AP69" s="209">
        <v>6</v>
      </c>
      <c r="AQ69" s="209">
        <v>6</v>
      </c>
      <c r="AR69" s="209">
        <v>0</v>
      </c>
      <c r="AS69" s="209">
        <v>0</v>
      </c>
      <c r="AT69" s="209">
        <v>0</v>
      </c>
      <c r="AU69" s="209">
        <v>6</v>
      </c>
      <c r="AV69" s="209">
        <v>0</v>
      </c>
      <c r="AW69" s="209">
        <v>0</v>
      </c>
      <c r="AX69" s="209">
        <v>6</v>
      </c>
      <c r="AY69" s="209">
        <v>0</v>
      </c>
      <c r="BB69" s="229" t="s">
        <v>1704</v>
      </c>
      <c r="BC69" s="230" t="s">
        <v>668</v>
      </c>
      <c r="BD69" s="209">
        <v>0</v>
      </c>
      <c r="BE69" s="209">
        <v>0</v>
      </c>
      <c r="BF69" s="209">
        <v>0</v>
      </c>
      <c r="BG69" s="209">
        <v>0</v>
      </c>
      <c r="BH69" s="209">
        <v>0</v>
      </c>
      <c r="BI69" s="209">
        <v>0</v>
      </c>
      <c r="BJ69" s="209">
        <v>0</v>
      </c>
      <c r="BK69" s="209">
        <v>0</v>
      </c>
      <c r="BL69" s="209">
        <v>0</v>
      </c>
      <c r="BM69" s="209">
        <v>0</v>
      </c>
    </row>
    <row r="70" spans="1:65" x14ac:dyDescent="0.25">
      <c r="A70" s="233"/>
      <c r="B70" s="233"/>
      <c r="C70" s="233"/>
      <c r="D70" s="233"/>
      <c r="E70" s="233"/>
      <c r="F70" s="233"/>
      <c r="G70" s="233"/>
      <c r="H70" s="233"/>
      <c r="I70" s="233"/>
      <c r="J70" s="233"/>
      <c r="K70" s="233"/>
      <c r="L70" s="233"/>
      <c r="M70" s="233"/>
      <c r="N70" s="233"/>
      <c r="O70" s="233"/>
      <c r="P70" s="233"/>
      <c r="Q70" s="233"/>
      <c r="R70" s="233"/>
      <c r="S70" s="233"/>
      <c r="U70" s="246"/>
      <c r="V70" s="246"/>
      <c r="Z70" s="229" t="s">
        <v>1595</v>
      </c>
      <c r="AA70" s="230" t="s">
        <v>42</v>
      </c>
      <c r="AB70" s="209">
        <v>-47</v>
      </c>
      <c r="AC70" s="209">
        <v>-47</v>
      </c>
      <c r="AD70" s="209">
        <v>0</v>
      </c>
      <c r="AE70" s="209">
        <v>-5</v>
      </c>
      <c r="AF70" s="209">
        <v>-44</v>
      </c>
      <c r="AG70" s="209">
        <v>3</v>
      </c>
      <c r="AH70" s="209">
        <v>0</v>
      </c>
      <c r="AI70" s="209">
        <v>3</v>
      </c>
      <c r="AJ70" s="209">
        <v>0</v>
      </c>
      <c r="AK70" s="209">
        <v>0</v>
      </c>
      <c r="AN70" s="229" t="s">
        <v>1635</v>
      </c>
      <c r="AO70" s="230" t="s">
        <v>253</v>
      </c>
      <c r="AP70" s="209">
        <v>987</v>
      </c>
      <c r="AQ70" s="209">
        <v>986</v>
      </c>
      <c r="AR70" s="209">
        <v>1</v>
      </c>
      <c r="AS70" s="209">
        <v>572</v>
      </c>
      <c r="AT70" s="209">
        <v>0</v>
      </c>
      <c r="AU70" s="209">
        <v>415</v>
      </c>
      <c r="AV70" s="209">
        <v>352</v>
      </c>
      <c r="AW70" s="209">
        <v>59</v>
      </c>
      <c r="AX70" s="209">
        <v>3</v>
      </c>
      <c r="AY70" s="209">
        <v>0</v>
      </c>
      <c r="BB70" s="229" t="s">
        <v>1705</v>
      </c>
      <c r="BC70" s="230" t="s">
        <v>640</v>
      </c>
      <c r="BD70" s="209">
        <v>1</v>
      </c>
      <c r="BE70" s="209">
        <v>1</v>
      </c>
      <c r="BF70" s="209">
        <v>0</v>
      </c>
      <c r="BG70" s="209">
        <v>0</v>
      </c>
      <c r="BH70" s="209">
        <v>1</v>
      </c>
      <c r="BI70" s="209">
        <v>0</v>
      </c>
      <c r="BJ70" s="209">
        <v>0</v>
      </c>
      <c r="BK70" s="209">
        <v>0</v>
      </c>
      <c r="BL70" s="209">
        <v>0</v>
      </c>
      <c r="BM70" s="209">
        <v>0</v>
      </c>
    </row>
    <row r="71" spans="1:65" x14ac:dyDescent="0.25">
      <c r="A71" s="233"/>
      <c r="B71" s="233"/>
      <c r="C71" s="233"/>
      <c r="D71" s="233"/>
      <c r="E71" s="233"/>
      <c r="F71" s="233"/>
      <c r="G71" s="233"/>
      <c r="H71" s="233"/>
      <c r="I71" s="233"/>
      <c r="J71" s="233"/>
      <c r="K71" s="233"/>
      <c r="L71" s="233"/>
      <c r="M71" s="233"/>
      <c r="N71" s="233"/>
      <c r="O71" s="233"/>
      <c r="P71" s="233"/>
      <c r="Q71" s="233"/>
      <c r="R71" s="233"/>
      <c r="S71" s="233"/>
      <c r="U71" s="246"/>
      <c r="V71" s="246"/>
      <c r="Z71" s="229" t="s">
        <v>1596</v>
      </c>
      <c r="AA71" s="230" t="s">
        <v>226</v>
      </c>
      <c r="AB71" s="209">
        <v>9</v>
      </c>
      <c r="AC71" s="209">
        <v>9</v>
      </c>
      <c r="AD71" s="209">
        <v>0</v>
      </c>
      <c r="AE71" s="209">
        <v>0</v>
      </c>
      <c r="AF71" s="209">
        <v>0</v>
      </c>
      <c r="AG71" s="209">
        <v>9</v>
      </c>
      <c r="AH71" s="209">
        <v>0</v>
      </c>
      <c r="AI71" s="209">
        <v>9</v>
      </c>
      <c r="AJ71" s="209">
        <v>0</v>
      </c>
      <c r="AK71" s="209">
        <v>0</v>
      </c>
      <c r="AN71" s="229" t="s">
        <v>1636</v>
      </c>
      <c r="AO71" s="230" t="s">
        <v>262</v>
      </c>
      <c r="AP71" s="209">
        <v>1108</v>
      </c>
      <c r="AQ71" s="209">
        <v>1025</v>
      </c>
      <c r="AR71" s="209">
        <v>82</v>
      </c>
      <c r="AS71" s="209">
        <v>-68</v>
      </c>
      <c r="AT71" s="209">
        <v>-37</v>
      </c>
      <c r="AU71" s="209">
        <v>1212</v>
      </c>
      <c r="AV71" s="209">
        <v>-253</v>
      </c>
      <c r="AW71" s="209">
        <v>1164</v>
      </c>
      <c r="AX71" s="209">
        <v>301</v>
      </c>
      <c r="AY71" s="209">
        <v>0</v>
      </c>
      <c r="BB71" s="229" t="s">
        <v>1706</v>
      </c>
      <c r="BC71" s="230" t="s">
        <v>208</v>
      </c>
      <c r="BD71" s="209">
        <v>8058</v>
      </c>
      <c r="BE71" s="209">
        <v>2271</v>
      </c>
      <c r="BF71" s="209">
        <v>5787</v>
      </c>
      <c r="BG71" s="209">
        <v>248</v>
      </c>
      <c r="BH71" s="209">
        <v>3604</v>
      </c>
      <c r="BI71" s="209">
        <v>4206</v>
      </c>
      <c r="BJ71" s="209">
        <v>3</v>
      </c>
      <c r="BK71" s="209">
        <v>3113</v>
      </c>
      <c r="BL71" s="209">
        <v>1090</v>
      </c>
      <c r="BM71" s="209">
        <v>0</v>
      </c>
    </row>
    <row r="72" spans="1:65" x14ac:dyDescent="0.25">
      <c r="A72" s="233"/>
      <c r="B72" s="233"/>
      <c r="C72" s="233"/>
      <c r="D72" s="233"/>
      <c r="E72" s="233"/>
      <c r="F72" s="233"/>
      <c r="G72" s="233"/>
      <c r="H72" s="233"/>
      <c r="I72" s="233"/>
      <c r="J72" s="233"/>
      <c r="K72" s="233"/>
      <c r="L72" s="233"/>
      <c r="M72" s="233"/>
      <c r="N72" s="233"/>
      <c r="O72" s="233"/>
      <c r="P72" s="233"/>
      <c r="Q72" s="233"/>
      <c r="R72" s="233"/>
      <c r="S72" s="233"/>
      <c r="U72" s="246"/>
      <c r="V72" s="246"/>
      <c r="Z72" s="229" t="s">
        <v>1597</v>
      </c>
      <c r="AA72" s="230" t="s">
        <v>1598</v>
      </c>
      <c r="AB72" s="209">
        <v>-2</v>
      </c>
      <c r="AC72" s="209">
        <v>-2</v>
      </c>
      <c r="AD72" s="209">
        <v>0</v>
      </c>
      <c r="AE72" s="209">
        <v>0</v>
      </c>
      <c r="AF72" s="209">
        <v>0</v>
      </c>
      <c r="AG72" s="209">
        <v>-2</v>
      </c>
      <c r="AH72" s="209">
        <v>0</v>
      </c>
      <c r="AI72" s="209">
        <v>-2</v>
      </c>
      <c r="AJ72" s="209">
        <v>0</v>
      </c>
      <c r="AK72" s="209">
        <v>0</v>
      </c>
      <c r="AN72" s="229" t="s">
        <v>1637</v>
      </c>
      <c r="AO72" s="230" t="s">
        <v>384</v>
      </c>
      <c r="AP72" s="209">
        <v>285</v>
      </c>
      <c r="AQ72" s="209">
        <v>285</v>
      </c>
      <c r="AR72" s="209">
        <v>0</v>
      </c>
      <c r="AS72" s="209">
        <v>0</v>
      </c>
      <c r="AT72" s="209">
        <v>0</v>
      </c>
      <c r="AU72" s="209">
        <v>285</v>
      </c>
      <c r="AV72" s="209">
        <v>141</v>
      </c>
      <c r="AW72" s="209">
        <v>144</v>
      </c>
      <c r="AX72" s="209">
        <v>0</v>
      </c>
      <c r="AY72" s="209">
        <v>0</v>
      </c>
      <c r="BB72" s="229" t="s">
        <v>1707</v>
      </c>
      <c r="BC72" s="230" t="s">
        <v>51</v>
      </c>
      <c r="BD72" s="209">
        <v>706</v>
      </c>
      <c r="BE72" s="209">
        <v>105</v>
      </c>
      <c r="BF72" s="209">
        <v>601</v>
      </c>
      <c r="BG72" s="209">
        <v>107</v>
      </c>
      <c r="BH72" s="209">
        <v>146</v>
      </c>
      <c r="BI72" s="209">
        <v>453</v>
      </c>
      <c r="BJ72" s="209">
        <v>0</v>
      </c>
      <c r="BK72" s="209">
        <v>222</v>
      </c>
      <c r="BL72" s="209">
        <v>232</v>
      </c>
      <c r="BM72" s="209">
        <v>0</v>
      </c>
    </row>
    <row r="73" spans="1:65" x14ac:dyDescent="0.25">
      <c r="A73" s="233"/>
      <c r="B73" s="233"/>
      <c r="C73" s="233"/>
      <c r="D73" s="233"/>
      <c r="E73" s="233"/>
      <c r="F73" s="233"/>
      <c r="G73" s="233"/>
      <c r="H73" s="233"/>
      <c r="I73" s="233"/>
      <c r="J73" s="233"/>
      <c r="K73" s="233"/>
      <c r="L73" s="233"/>
      <c r="M73" s="233"/>
      <c r="N73" s="233"/>
      <c r="O73" s="233"/>
      <c r="P73" s="233"/>
      <c r="Q73" s="233"/>
      <c r="R73" s="233"/>
      <c r="S73" s="233"/>
      <c r="U73" s="246"/>
      <c r="V73" s="246"/>
      <c r="Z73" s="229" t="s">
        <v>1599</v>
      </c>
      <c r="AA73" s="230" t="s">
        <v>1600</v>
      </c>
      <c r="AB73" s="209">
        <v>1</v>
      </c>
      <c r="AC73" s="209">
        <v>1</v>
      </c>
      <c r="AD73" s="209">
        <v>0</v>
      </c>
      <c r="AE73" s="209">
        <v>0</v>
      </c>
      <c r="AF73" s="209">
        <v>0</v>
      </c>
      <c r="AG73" s="209">
        <v>1</v>
      </c>
      <c r="AH73" s="209">
        <v>0</v>
      </c>
      <c r="AI73" s="209">
        <v>0</v>
      </c>
      <c r="AJ73" s="209">
        <v>1</v>
      </c>
      <c r="AK73" s="209">
        <v>0</v>
      </c>
      <c r="AN73" s="229" t="s">
        <v>1638</v>
      </c>
      <c r="AO73" s="230" t="s">
        <v>265</v>
      </c>
      <c r="AP73" s="209">
        <v>53</v>
      </c>
      <c r="AQ73" s="209">
        <v>-9</v>
      </c>
      <c r="AR73" s="209">
        <v>62</v>
      </c>
      <c r="AS73" s="209">
        <v>-5</v>
      </c>
      <c r="AT73" s="209">
        <v>-9</v>
      </c>
      <c r="AU73" s="209">
        <v>68</v>
      </c>
      <c r="AV73" s="209">
        <v>18</v>
      </c>
      <c r="AW73" s="209">
        <v>39</v>
      </c>
      <c r="AX73" s="209">
        <v>10</v>
      </c>
      <c r="AY73" s="209">
        <v>0</v>
      </c>
      <c r="BB73" s="229" t="s">
        <v>1708</v>
      </c>
      <c r="BC73" s="230" t="s">
        <v>238</v>
      </c>
      <c r="BD73" s="209">
        <v>13</v>
      </c>
      <c r="BE73" s="209">
        <v>13</v>
      </c>
      <c r="BF73" s="209">
        <v>0</v>
      </c>
      <c r="BG73" s="209">
        <v>7</v>
      </c>
      <c r="BH73" s="209">
        <v>0</v>
      </c>
      <c r="BI73" s="209">
        <v>6</v>
      </c>
      <c r="BJ73" s="209">
        <v>0</v>
      </c>
      <c r="BK73" s="209">
        <v>6</v>
      </c>
      <c r="BL73" s="209">
        <v>0</v>
      </c>
      <c r="BM73" s="209">
        <v>0</v>
      </c>
    </row>
    <row r="74" spans="1:65" x14ac:dyDescent="0.25">
      <c r="A74" s="233"/>
      <c r="B74" s="233"/>
      <c r="C74" s="233"/>
      <c r="D74" s="233"/>
      <c r="E74" s="233"/>
      <c r="F74" s="233"/>
      <c r="G74" s="233"/>
      <c r="H74" s="233"/>
      <c r="I74" s="233"/>
      <c r="J74" s="233"/>
      <c r="K74" s="233"/>
      <c r="L74" s="233"/>
      <c r="M74" s="233"/>
      <c r="N74" s="233"/>
      <c r="O74" s="233"/>
      <c r="P74" s="233"/>
      <c r="Q74" s="233"/>
      <c r="R74" s="233"/>
      <c r="S74" s="233"/>
      <c r="U74" s="246"/>
      <c r="V74" s="246"/>
      <c r="Z74" s="229" t="s">
        <v>1601</v>
      </c>
      <c r="AA74" s="230" t="s">
        <v>530</v>
      </c>
      <c r="AB74" s="209">
        <v>0</v>
      </c>
      <c r="AC74" s="209">
        <v>0</v>
      </c>
      <c r="AD74" s="209">
        <v>0</v>
      </c>
      <c r="AE74" s="209">
        <v>0</v>
      </c>
      <c r="AF74" s="209">
        <v>0</v>
      </c>
      <c r="AG74" s="209">
        <v>0</v>
      </c>
      <c r="AH74" s="209">
        <v>0</v>
      </c>
      <c r="AI74" s="209">
        <v>0</v>
      </c>
      <c r="AJ74" s="209">
        <v>0</v>
      </c>
      <c r="AK74" s="209">
        <v>0</v>
      </c>
      <c r="AN74" s="229" t="s">
        <v>1639</v>
      </c>
      <c r="AO74" s="230" t="s">
        <v>245</v>
      </c>
      <c r="AP74" s="209">
        <v>782</v>
      </c>
      <c r="AQ74" s="209">
        <v>2421</v>
      </c>
      <c r="AR74" s="209">
        <v>-1639</v>
      </c>
      <c r="AS74" s="209">
        <v>905</v>
      </c>
      <c r="AT74" s="209">
        <v>1391</v>
      </c>
      <c r="AU74" s="209">
        <v>-1514</v>
      </c>
      <c r="AV74" s="209">
        <v>69</v>
      </c>
      <c r="AW74" s="209">
        <v>-1673</v>
      </c>
      <c r="AX74" s="209">
        <v>90</v>
      </c>
      <c r="AY74" s="209">
        <v>0</v>
      </c>
      <c r="BB74" s="229" t="s">
        <v>1709</v>
      </c>
      <c r="BC74" s="230" t="s">
        <v>680</v>
      </c>
      <c r="BD74" s="209">
        <v>13</v>
      </c>
      <c r="BE74" s="209">
        <v>13</v>
      </c>
      <c r="BF74" s="209">
        <v>0</v>
      </c>
      <c r="BG74" s="209">
        <v>10</v>
      </c>
      <c r="BH74" s="209">
        <v>-3</v>
      </c>
      <c r="BI74" s="209">
        <v>6</v>
      </c>
      <c r="BJ74" s="209">
        <v>1</v>
      </c>
      <c r="BK74" s="209">
        <v>0</v>
      </c>
      <c r="BL74" s="209">
        <v>4</v>
      </c>
      <c r="BM74" s="209">
        <v>0</v>
      </c>
    </row>
    <row r="75" spans="1:65" x14ac:dyDescent="0.25">
      <c r="A75" s="233"/>
      <c r="B75" s="233"/>
      <c r="C75" s="233"/>
      <c r="D75" s="233"/>
      <c r="E75" s="233"/>
      <c r="F75" s="233"/>
      <c r="G75" s="233"/>
      <c r="H75" s="233"/>
      <c r="I75" s="233"/>
      <c r="J75" s="233"/>
      <c r="K75" s="233"/>
      <c r="L75" s="233"/>
      <c r="M75" s="233"/>
      <c r="N75" s="233"/>
      <c r="O75" s="233"/>
      <c r="P75" s="233"/>
      <c r="Q75" s="233"/>
      <c r="R75" s="233"/>
      <c r="S75" s="233"/>
      <c r="U75" s="246"/>
      <c r="V75" s="246"/>
      <c r="Z75" s="229" t="s">
        <v>189</v>
      </c>
      <c r="AA75" s="230" t="s">
        <v>233</v>
      </c>
      <c r="AB75" s="209">
        <v>252</v>
      </c>
      <c r="AC75" s="209">
        <v>252</v>
      </c>
      <c r="AD75" s="209">
        <v>0</v>
      </c>
      <c r="AE75" s="209">
        <v>101</v>
      </c>
      <c r="AF75" s="209">
        <v>151</v>
      </c>
      <c r="AG75" s="209">
        <v>1</v>
      </c>
      <c r="AH75" s="209">
        <v>0</v>
      </c>
      <c r="AI75" s="209">
        <v>0</v>
      </c>
      <c r="AJ75" s="209">
        <v>1</v>
      </c>
      <c r="AK75" s="209">
        <v>0</v>
      </c>
      <c r="AN75" s="229" t="s">
        <v>1640</v>
      </c>
      <c r="AO75" s="230" t="s">
        <v>230</v>
      </c>
      <c r="AP75" s="209">
        <v>17</v>
      </c>
      <c r="AQ75" s="209">
        <v>9</v>
      </c>
      <c r="AR75" s="209">
        <v>7</v>
      </c>
      <c r="AS75" s="209">
        <v>16</v>
      </c>
      <c r="AT75" s="209">
        <v>1</v>
      </c>
      <c r="AU75" s="209">
        <v>1</v>
      </c>
      <c r="AV75" s="209">
        <v>0</v>
      </c>
      <c r="AW75" s="209">
        <v>7</v>
      </c>
      <c r="AX75" s="209">
        <v>-6</v>
      </c>
      <c r="AY75" s="209">
        <v>0</v>
      </c>
      <c r="BB75" s="229" t="s">
        <v>1710</v>
      </c>
      <c r="BC75" s="230" t="s">
        <v>45</v>
      </c>
      <c r="BD75" s="209">
        <v>17</v>
      </c>
      <c r="BE75" s="209">
        <v>17</v>
      </c>
      <c r="BF75" s="209">
        <v>0</v>
      </c>
      <c r="BG75" s="209">
        <v>15</v>
      </c>
      <c r="BH75" s="209">
        <v>0</v>
      </c>
      <c r="BI75" s="209">
        <v>1</v>
      </c>
      <c r="BJ75" s="209">
        <v>0</v>
      </c>
      <c r="BK75" s="209">
        <v>0</v>
      </c>
      <c r="BL75" s="209">
        <v>1</v>
      </c>
      <c r="BM75" s="209">
        <v>0</v>
      </c>
    </row>
    <row r="76" spans="1:65" x14ac:dyDescent="0.25">
      <c r="A76" s="233"/>
      <c r="B76" s="233"/>
      <c r="C76" s="233"/>
      <c r="D76" s="233"/>
      <c r="E76" s="233"/>
      <c r="F76" s="233"/>
      <c r="G76" s="233"/>
      <c r="H76" s="233"/>
      <c r="I76" s="233"/>
      <c r="J76" s="233"/>
      <c r="K76" s="233"/>
      <c r="L76" s="233"/>
      <c r="M76" s="233"/>
      <c r="N76" s="233"/>
      <c r="O76" s="233"/>
      <c r="P76" s="233"/>
      <c r="Q76" s="233"/>
      <c r="R76" s="233"/>
      <c r="S76" s="233"/>
      <c r="U76" s="246"/>
      <c r="V76" s="246"/>
      <c r="Z76" s="229" t="s">
        <v>1602</v>
      </c>
      <c r="AA76" s="230" t="s">
        <v>246</v>
      </c>
      <c r="AB76" s="209">
        <v>-2600</v>
      </c>
      <c r="AC76" s="209">
        <v>-2732</v>
      </c>
      <c r="AD76" s="209">
        <v>132</v>
      </c>
      <c r="AE76" s="209">
        <v>-2538</v>
      </c>
      <c r="AF76" s="209">
        <v>-382</v>
      </c>
      <c r="AG76" s="209">
        <v>320</v>
      </c>
      <c r="AH76" s="209">
        <v>181</v>
      </c>
      <c r="AI76" s="209">
        <v>133</v>
      </c>
      <c r="AJ76" s="209">
        <v>6</v>
      </c>
      <c r="AK76" s="209">
        <v>0</v>
      </c>
      <c r="AN76" s="229" t="s">
        <v>1641</v>
      </c>
      <c r="AO76" s="230" t="s">
        <v>2</v>
      </c>
      <c r="AP76" s="209">
        <v>-28</v>
      </c>
      <c r="AQ76" s="209">
        <v>-28</v>
      </c>
      <c r="AR76" s="209">
        <v>2</v>
      </c>
      <c r="AS76" s="209">
        <v>1</v>
      </c>
      <c r="AT76" s="209">
        <v>0</v>
      </c>
      <c r="AU76" s="209">
        <v>-29</v>
      </c>
      <c r="AV76" s="209">
        <v>-1</v>
      </c>
      <c r="AW76" s="209">
        <v>-29</v>
      </c>
      <c r="AX76" s="209">
        <v>2</v>
      </c>
      <c r="AY76" s="209">
        <v>0</v>
      </c>
      <c r="BB76" s="229" t="s">
        <v>1711</v>
      </c>
      <c r="BC76" s="230" t="s">
        <v>65</v>
      </c>
      <c r="BD76" s="209">
        <v>4</v>
      </c>
      <c r="BE76" s="209">
        <v>4</v>
      </c>
      <c r="BF76" s="209">
        <v>0</v>
      </c>
      <c r="BG76" s="209">
        <v>0</v>
      </c>
      <c r="BH76" s="209">
        <v>0</v>
      </c>
      <c r="BI76" s="209">
        <v>4</v>
      </c>
      <c r="BJ76" s="209">
        <v>0</v>
      </c>
      <c r="BK76" s="209">
        <v>0</v>
      </c>
      <c r="BL76" s="209">
        <v>4</v>
      </c>
      <c r="BM76" s="209">
        <v>0</v>
      </c>
    </row>
    <row r="77" spans="1:65" x14ac:dyDescent="0.25">
      <c r="A77" s="233"/>
      <c r="B77" s="233"/>
      <c r="C77" s="233"/>
      <c r="D77" s="233"/>
      <c r="E77" s="233"/>
      <c r="F77" s="233"/>
      <c r="G77" s="233"/>
      <c r="H77" s="233"/>
      <c r="I77" s="233"/>
      <c r="J77" s="233"/>
      <c r="K77" s="233"/>
      <c r="L77" s="233"/>
      <c r="M77" s="233"/>
      <c r="N77" s="233"/>
      <c r="O77" s="233"/>
      <c r="P77" s="233"/>
      <c r="Q77" s="233"/>
      <c r="R77" s="233"/>
      <c r="S77" s="233"/>
      <c r="Z77" s="229" t="s">
        <v>1603</v>
      </c>
      <c r="AA77" s="230" t="s">
        <v>66</v>
      </c>
      <c r="AB77" s="209">
        <v>0</v>
      </c>
      <c r="AC77" s="209">
        <v>0</v>
      </c>
      <c r="AD77" s="209">
        <v>0</v>
      </c>
      <c r="AE77" s="209">
        <v>0</v>
      </c>
      <c r="AF77" s="209">
        <v>0</v>
      </c>
      <c r="AG77" s="209">
        <v>0</v>
      </c>
      <c r="AH77" s="209">
        <v>0</v>
      </c>
      <c r="AI77" s="209">
        <v>0</v>
      </c>
      <c r="AJ77" s="209">
        <v>0</v>
      </c>
      <c r="AK77" s="209">
        <v>0</v>
      </c>
      <c r="AN77" s="229" t="s">
        <v>1642</v>
      </c>
      <c r="AO77" s="230" t="s">
        <v>259</v>
      </c>
      <c r="AP77" s="209">
        <v>-180</v>
      </c>
      <c r="AQ77" s="209">
        <v>430</v>
      </c>
      <c r="AR77" s="209">
        <v>-610</v>
      </c>
      <c r="AS77" s="209">
        <v>-54</v>
      </c>
      <c r="AT77" s="209">
        <v>7</v>
      </c>
      <c r="AU77" s="209">
        <v>-134</v>
      </c>
      <c r="AV77" s="209">
        <v>134</v>
      </c>
      <c r="AW77" s="209">
        <v>-197</v>
      </c>
      <c r="AX77" s="209">
        <v>-71</v>
      </c>
      <c r="AY77" s="209">
        <v>0</v>
      </c>
      <c r="BB77" s="229" t="s">
        <v>1712</v>
      </c>
      <c r="BC77" s="230" t="s">
        <v>725</v>
      </c>
      <c r="BD77" s="209">
        <v>1</v>
      </c>
      <c r="BE77" s="209">
        <v>1</v>
      </c>
      <c r="BF77" s="209">
        <v>0</v>
      </c>
      <c r="BG77" s="209">
        <v>0</v>
      </c>
      <c r="BH77" s="209">
        <v>0</v>
      </c>
      <c r="BI77" s="209">
        <v>1</v>
      </c>
      <c r="BJ77" s="209">
        <v>0</v>
      </c>
      <c r="BK77" s="209">
        <v>0</v>
      </c>
      <c r="BL77" s="209">
        <v>1</v>
      </c>
      <c r="BM77" s="209">
        <v>0</v>
      </c>
    </row>
    <row r="78" spans="1:65" x14ac:dyDescent="0.25">
      <c r="A78" s="233"/>
      <c r="B78" s="233"/>
      <c r="C78" s="233"/>
      <c r="D78" s="233"/>
      <c r="E78" s="233"/>
      <c r="F78" s="233"/>
      <c r="G78" s="233"/>
      <c r="H78" s="233"/>
      <c r="I78" s="233"/>
      <c r="J78" s="233"/>
      <c r="K78" s="233"/>
      <c r="L78" s="233"/>
      <c r="M78" s="233"/>
      <c r="N78" s="233"/>
      <c r="O78" s="233"/>
      <c r="P78" s="233"/>
      <c r="Q78" s="233"/>
      <c r="R78" s="233"/>
      <c r="S78" s="233"/>
      <c r="Z78" s="229" t="s">
        <v>1604</v>
      </c>
      <c r="AA78" s="230" t="s">
        <v>264</v>
      </c>
      <c r="AB78" s="209">
        <v>-3</v>
      </c>
      <c r="AC78" s="209">
        <v>-3</v>
      </c>
      <c r="AD78" s="209">
        <v>0</v>
      </c>
      <c r="AE78" s="209">
        <v>2</v>
      </c>
      <c r="AF78" s="209">
        <v>1</v>
      </c>
      <c r="AG78" s="209">
        <v>-6</v>
      </c>
      <c r="AH78" s="209">
        <v>0</v>
      </c>
      <c r="AI78" s="209">
        <v>5</v>
      </c>
      <c r="AJ78" s="209">
        <v>-11</v>
      </c>
      <c r="AK78" s="209">
        <v>0</v>
      </c>
      <c r="AN78" s="231" t="s">
        <v>1643</v>
      </c>
      <c r="AO78" s="238" t="s">
        <v>247</v>
      </c>
      <c r="AP78" s="209">
        <v>3968</v>
      </c>
      <c r="AQ78" s="209">
        <v>-1030</v>
      </c>
      <c r="AR78" s="209">
        <v>4997</v>
      </c>
      <c r="AS78" s="209">
        <v>1093</v>
      </c>
      <c r="AT78" s="209">
        <v>-5956</v>
      </c>
      <c r="AU78" s="209">
        <v>8829</v>
      </c>
      <c r="AV78" s="209">
        <v>-256</v>
      </c>
      <c r="AW78" s="209">
        <v>7770</v>
      </c>
      <c r="AX78" s="209">
        <v>1315</v>
      </c>
      <c r="AY78" s="209">
        <v>0</v>
      </c>
      <c r="BB78" s="229" t="s">
        <v>1713</v>
      </c>
      <c r="BC78" s="230" t="s">
        <v>775</v>
      </c>
      <c r="BD78" s="209">
        <v>3</v>
      </c>
      <c r="BE78" s="209">
        <v>3</v>
      </c>
      <c r="BF78" s="209">
        <v>0</v>
      </c>
      <c r="BG78" s="209">
        <v>0</v>
      </c>
      <c r="BH78" s="209">
        <v>0</v>
      </c>
      <c r="BI78" s="209">
        <v>3</v>
      </c>
      <c r="BJ78" s="209">
        <v>0</v>
      </c>
      <c r="BK78" s="209">
        <v>0</v>
      </c>
      <c r="BL78" s="209">
        <v>3</v>
      </c>
      <c r="BM78" s="209">
        <v>0</v>
      </c>
    </row>
    <row r="79" spans="1:65" x14ac:dyDescent="0.25">
      <c r="A79" s="233"/>
      <c r="B79" s="233"/>
      <c r="C79" s="233"/>
      <c r="D79" s="233"/>
      <c r="E79" s="233"/>
      <c r="F79" s="233"/>
      <c r="G79" s="233"/>
      <c r="H79" s="233"/>
      <c r="I79" s="233"/>
      <c r="J79" s="233"/>
      <c r="K79" s="233"/>
      <c r="L79" s="233"/>
      <c r="M79" s="233"/>
      <c r="N79" s="233"/>
      <c r="O79" s="233"/>
      <c r="P79" s="233"/>
      <c r="Q79" s="233"/>
      <c r="R79" s="233"/>
      <c r="S79" s="233"/>
      <c r="Z79" s="229" t="s">
        <v>1605</v>
      </c>
      <c r="AA79" s="230" t="s">
        <v>235</v>
      </c>
      <c r="AB79" s="209">
        <v>30</v>
      </c>
      <c r="AC79" s="209">
        <v>30</v>
      </c>
      <c r="AD79" s="209">
        <v>0</v>
      </c>
      <c r="AE79" s="209">
        <v>0</v>
      </c>
      <c r="AF79" s="209">
        <v>27</v>
      </c>
      <c r="AG79" s="209">
        <v>3</v>
      </c>
      <c r="AH79" s="209">
        <v>0</v>
      </c>
      <c r="AI79" s="209">
        <v>3</v>
      </c>
      <c r="AJ79" s="209">
        <v>0</v>
      </c>
      <c r="AK79" s="209">
        <v>0</v>
      </c>
      <c r="BB79" s="229" t="s">
        <v>1714</v>
      </c>
      <c r="BC79" s="230" t="s">
        <v>1715</v>
      </c>
      <c r="BD79" s="209">
        <v>-4</v>
      </c>
      <c r="BE79" s="209">
        <v>-4</v>
      </c>
      <c r="BF79" s="209">
        <v>0</v>
      </c>
      <c r="BG79" s="209">
        <v>0</v>
      </c>
      <c r="BH79" s="209">
        <v>0</v>
      </c>
      <c r="BI79" s="209">
        <v>-4</v>
      </c>
      <c r="BJ79" s="209">
        <v>0</v>
      </c>
      <c r="BK79" s="209">
        <v>-4</v>
      </c>
      <c r="BL79" s="209">
        <v>0</v>
      </c>
      <c r="BM79" s="209">
        <v>0</v>
      </c>
    </row>
    <row r="80" spans="1:65" x14ac:dyDescent="0.25">
      <c r="B80" s="233"/>
      <c r="C80" s="233"/>
      <c r="D80" s="233"/>
      <c r="E80" s="233"/>
      <c r="F80" s="233"/>
      <c r="G80" s="233"/>
      <c r="H80" s="233"/>
      <c r="I80" s="233"/>
      <c r="J80" s="233"/>
      <c r="K80" s="233"/>
      <c r="L80" s="233"/>
      <c r="M80" s="233"/>
      <c r="N80" s="233"/>
      <c r="O80" s="233"/>
      <c r="P80" s="233"/>
      <c r="Q80" s="233"/>
      <c r="R80" s="233"/>
      <c r="S80" s="233"/>
      <c r="Z80" s="229" t="s">
        <v>1606</v>
      </c>
      <c r="AA80" s="230" t="s">
        <v>43</v>
      </c>
      <c r="AB80" s="209">
        <v>625</v>
      </c>
      <c r="AC80" s="209">
        <v>625</v>
      </c>
      <c r="AD80" s="209">
        <v>0</v>
      </c>
      <c r="AE80" s="209">
        <v>0</v>
      </c>
      <c r="AF80" s="209">
        <v>690</v>
      </c>
      <c r="AG80" s="209">
        <v>-65</v>
      </c>
      <c r="AH80" s="209">
        <v>-65</v>
      </c>
      <c r="AI80" s="209">
        <v>0</v>
      </c>
      <c r="AJ80" s="209">
        <v>0</v>
      </c>
      <c r="AK80" s="209">
        <v>0</v>
      </c>
      <c r="BB80" s="229" t="s">
        <v>1716</v>
      </c>
      <c r="BC80" s="230" t="s">
        <v>1717</v>
      </c>
      <c r="BD80" s="209">
        <v>1</v>
      </c>
      <c r="BE80" s="209">
        <v>1</v>
      </c>
      <c r="BF80" s="209">
        <v>0</v>
      </c>
      <c r="BG80" s="209">
        <v>0</v>
      </c>
      <c r="BH80" s="209">
        <v>0</v>
      </c>
      <c r="BI80" s="209">
        <v>1</v>
      </c>
      <c r="BJ80" s="209">
        <v>0</v>
      </c>
      <c r="BK80" s="209">
        <v>0</v>
      </c>
      <c r="BL80" s="209">
        <v>1</v>
      </c>
      <c r="BM80" s="209">
        <v>0</v>
      </c>
    </row>
    <row r="81" spans="2:65" x14ac:dyDescent="0.25">
      <c r="B81" s="233"/>
      <c r="C81" s="233"/>
      <c r="D81" s="233"/>
      <c r="E81" s="233"/>
      <c r="F81" s="233"/>
      <c r="G81" s="233"/>
      <c r="H81" s="233"/>
      <c r="I81" s="233"/>
      <c r="J81" s="233"/>
      <c r="K81" s="233"/>
      <c r="L81" s="233"/>
      <c r="M81" s="233"/>
      <c r="N81" s="233"/>
      <c r="O81" s="233"/>
      <c r="P81" s="233"/>
      <c r="Q81" s="233"/>
      <c r="R81" s="233"/>
      <c r="S81" s="233"/>
      <c r="Z81" s="229" t="s">
        <v>1607</v>
      </c>
      <c r="AA81" s="230" t="s">
        <v>11</v>
      </c>
      <c r="AB81" s="209">
        <v>2495</v>
      </c>
      <c r="AC81" s="209">
        <v>2280</v>
      </c>
      <c r="AD81" s="209">
        <v>215</v>
      </c>
      <c r="AE81" s="209">
        <v>2271</v>
      </c>
      <c r="AF81" s="209">
        <v>353</v>
      </c>
      <c r="AG81" s="209">
        <v>-128</v>
      </c>
      <c r="AH81" s="209">
        <v>-4</v>
      </c>
      <c r="AI81" s="209">
        <v>-126</v>
      </c>
      <c r="AJ81" s="209">
        <v>0</v>
      </c>
      <c r="AK81" s="209">
        <v>0</v>
      </c>
      <c r="BB81" s="229" t="s">
        <v>1718</v>
      </c>
      <c r="BC81" s="230" t="s">
        <v>1719</v>
      </c>
      <c r="BD81" s="209">
        <v>0</v>
      </c>
      <c r="BE81" s="209">
        <v>0</v>
      </c>
      <c r="BF81" s="209">
        <v>0</v>
      </c>
      <c r="BG81" s="209">
        <v>0</v>
      </c>
      <c r="BH81" s="209">
        <v>0</v>
      </c>
      <c r="BI81" s="209">
        <v>0</v>
      </c>
      <c r="BJ81" s="209">
        <v>0</v>
      </c>
      <c r="BK81" s="209">
        <v>0</v>
      </c>
      <c r="BL81" s="209">
        <v>0</v>
      </c>
      <c r="BM81" s="209">
        <v>0</v>
      </c>
    </row>
    <row r="82" spans="2:65" x14ac:dyDescent="0.25">
      <c r="B82" s="233"/>
      <c r="C82" s="233"/>
      <c r="D82" s="233"/>
      <c r="E82" s="233"/>
      <c r="F82" s="233"/>
      <c r="G82" s="233"/>
      <c r="H82" s="233"/>
      <c r="I82" s="233"/>
      <c r="J82" s="233"/>
      <c r="K82" s="233"/>
      <c r="L82" s="233"/>
      <c r="M82" s="233"/>
      <c r="N82" s="233"/>
      <c r="O82" s="233"/>
      <c r="P82" s="233"/>
      <c r="Q82" s="233"/>
      <c r="R82" s="233"/>
      <c r="S82" s="233"/>
      <c r="Z82" s="229" t="s">
        <v>1608</v>
      </c>
      <c r="AA82" s="230" t="s">
        <v>220</v>
      </c>
      <c r="AB82" s="209">
        <v>135</v>
      </c>
      <c r="AC82" s="209">
        <v>133</v>
      </c>
      <c r="AD82" s="209">
        <v>1</v>
      </c>
      <c r="AE82" s="209">
        <v>-173</v>
      </c>
      <c r="AF82" s="209">
        <v>0</v>
      </c>
      <c r="AG82" s="209">
        <v>308</v>
      </c>
      <c r="AH82" s="209">
        <v>143</v>
      </c>
      <c r="AI82" s="209">
        <v>163</v>
      </c>
      <c r="AJ82" s="209">
        <v>2</v>
      </c>
      <c r="AK82" s="209">
        <v>0</v>
      </c>
      <c r="BB82" s="229" t="s">
        <v>1720</v>
      </c>
      <c r="BC82" s="230" t="s">
        <v>787</v>
      </c>
      <c r="BD82" s="209">
        <v>1</v>
      </c>
      <c r="BE82" s="209">
        <v>1</v>
      </c>
      <c r="BF82" s="209">
        <v>0</v>
      </c>
      <c r="BG82" s="209">
        <v>0</v>
      </c>
      <c r="BH82" s="209">
        <v>0</v>
      </c>
      <c r="BI82" s="209">
        <v>1</v>
      </c>
      <c r="BJ82" s="209">
        <v>0</v>
      </c>
      <c r="BK82" s="209">
        <v>1</v>
      </c>
      <c r="BL82" s="209">
        <v>0</v>
      </c>
      <c r="BM82" s="209">
        <v>0</v>
      </c>
    </row>
    <row r="83" spans="2:65" x14ac:dyDescent="0.25">
      <c r="B83" s="233"/>
      <c r="C83" s="233"/>
      <c r="D83" s="233"/>
      <c r="E83" s="233"/>
      <c r="F83" s="233"/>
      <c r="G83" s="233"/>
      <c r="H83" s="233"/>
      <c r="I83" s="233"/>
      <c r="J83" s="233"/>
      <c r="K83" s="233"/>
      <c r="L83" s="233"/>
      <c r="M83" s="233"/>
      <c r="N83" s="233"/>
      <c r="O83" s="233"/>
      <c r="P83" s="233"/>
      <c r="Q83" s="233"/>
      <c r="R83" s="233"/>
      <c r="S83" s="233"/>
      <c r="Z83" s="229" t="s">
        <v>1609</v>
      </c>
      <c r="AA83" s="230" t="s">
        <v>20</v>
      </c>
      <c r="AB83" s="209">
        <v>-14</v>
      </c>
      <c r="AC83" s="209">
        <v>-14</v>
      </c>
      <c r="AD83" s="209">
        <v>0</v>
      </c>
      <c r="AE83" s="209">
        <v>-25</v>
      </c>
      <c r="AF83" s="209">
        <v>-1</v>
      </c>
      <c r="AG83" s="209">
        <v>12</v>
      </c>
      <c r="AH83" s="209">
        <v>5</v>
      </c>
      <c r="AI83" s="209">
        <v>8</v>
      </c>
      <c r="AJ83" s="209">
        <v>-1</v>
      </c>
      <c r="AK83" s="209">
        <v>0</v>
      </c>
      <c r="BB83" s="229" t="s">
        <v>1721</v>
      </c>
      <c r="BC83" s="230" t="s">
        <v>1</v>
      </c>
      <c r="BD83" s="209">
        <v>0</v>
      </c>
      <c r="BE83" s="209">
        <v>0</v>
      </c>
      <c r="BF83" s="209">
        <v>0</v>
      </c>
      <c r="BG83" s="209">
        <v>-1</v>
      </c>
      <c r="BH83" s="209">
        <v>0</v>
      </c>
      <c r="BI83" s="209">
        <v>1</v>
      </c>
      <c r="BJ83" s="209">
        <v>0</v>
      </c>
      <c r="BK83" s="209">
        <v>0</v>
      </c>
      <c r="BL83" s="209">
        <v>1</v>
      </c>
      <c r="BM83" s="209">
        <v>0</v>
      </c>
    </row>
    <row r="84" spans="2:65" x14ac:dyDescent="0.25">
      <c r="B84" s="233"/>
      <c r="C84" s="233"/>
      <c r="D84" s="233"/>
      <c r="E84" s="233"/>
      <c r="F84" s="233"/>
      <c r="G84" s="233"/>
      <c r="H84" s="233"/>
      <c r="I84" s="233"/>
      <c r="J84" s="233"/>
      <c r="K84" s="233"/>
      <c r="L84" s="233"/>
      <c r="M84" s="233"/>
      <c r="N84" s="233"/>
      <c r="O84" s="233"/>
      <c r="P84" s="233"/>
      <c r="Q84" s="233"/>
      <c r="R84" s="233"/>
      <c r="S84" s="233"/>
      <c r="Z84" s="229" t="s">
        <v>1610</v>
      </c>
      <c r="AA84" s="230" t="s">
        <v>41</v>
      </c>
      <c r="AB84" s="209">
        <v>2763</v>
      </c>
      <c r="AC84" s="209">
        <v>2769</v>
      </c>
      <c r="AD84" s="209">
        <v>-6</v>
      </c>
      <c r="AE84" s="209">
        <v>1213</v>
      </c>
      <c r="AF84" s="209">
        <v>105</v>
      </c>
      <c r="AG84" s="209">
        <v>1446</v>
      </c>
      <c r="AH84" s="209">
        <v>58</v>
      </c>
      <c r="AI84" s="209">
        <v>1388</v>
      </c>
      <c r="AJ84" s="209">
        <v>0</v>
      </c>
      <c r="AK84" s="209">
        <v>0</v>
      </c>
      <c r="BB84" s="229" t="s">
        <v>1722</v>
      </c>
      <c r="BC84" s="230" t="s">
        <v>23</v>
      </c>
      <c r="BD84" s="209">
        <v>11</v>
      </c>
      <c r="BE84" s="209">
        <v>11</v>
      </c>
      <c r="BF84" s="209">
        <v>0</v>
      </c>
      <c r="BG84" s="209">
        <v>1</v>
      </c>
      <c r="BH84" s="209">
        <v>0</v>
      </c>
      <c r="BI84" s="209">
        <v>10</v>
      </c>
      <c r="BJ84" s="209">
        <v>0</v>
      </c>
      <c r="BK84" s="209">
        <v>6</v>
      </c>
      <c r="BL84" s="209">
        <v>4</v>
      </c>
      <c r="BM84" s="209">
        <v>0</v>
      </c>
    </row>
    <row r="85" spans="2:65" x14ac:dyDescent="0.25">
      <c r="B85" s="233"/>
      <c r="C85" s="233"/>
      <c r="D85" s="233"/>
      <c r="E85" s="233"/>
      <c r="F85" s="233"/>
      <c r="G85" s="233"/>
      <c r="H85" s="233"/>
      <c r="I85" s="233"/>
      <c r="J85" s="233"/>
      <c r="K85" s="233"/>
      <c r="L85" s="233"/>
      <c r="M85" s="233"/>
      <c r="N85" s="233"/>
      <c r="O85" s="233"/>
      <c r="P85" s="233"/>
      <c r="Q85" s="233"/>
      <c r="R85" s="233"/>
      <c r="S85" s="233"/>
      <c r="Z85" s="229" t="s">
        <v>1611</v>
      </c>
      <c r="AA85" s="230" t="s">
        <v>261</v>
      </c>
      <c r="AB85" s="209">
        <v>21689</v>
      </c>
      <c r="AC85" s="209">
        <v>184</v>
      </c>
      <c r="AD85" s="209">
        <v>21505</v>
      </c>
      <c r="AE85" s="209">
        <v>8805</v>
      </c>
      <c r="AF85" s="209">
        <v>16188</v>
      </c>
      <c r="AG85" s="209">
        <v>-3304</v>
      </c>
      <c r="AH85" s="209">
        <v>8619</v>
      </c>
      <c r="AI85" s="209">
        <v>-12134</v>
      </c>
      <c r="AJ85" s="209">
        <v>211</v>
      </c>
      <c r="AK85" s="209">
        <v>0</v>
      </c>
      <c r="BB85" s="229" t="s">
        <v>1723</v>
      </c>
      <c r="BC85" s="230" t="s">
        <v>637</v>
      </c>
      <c r="BD85" s="209">
        <v>0</v>
      </c>
      <c r="BE85" s="209">
        <v>0</v>
      </c>
      <c r="BF85" s="209">
        <v>0</v>
      </c>
      <c r="BG85" s="209">
        <v>0</v>
      </c>
      <c r="BH85" s="209">
        <v>0</v>
      </c>
      <c r="BI85" s="209">
        <v>0</v>
      </c>
      <c r="BJ85" s="209">
        <v>0</v>
      </c>
      <c r="BK85" s="209">
        <v>0</v>
      </c>
      <c r="BL85" s="209">
        <v>0</v>
      </c>
      <c r="BM85" s="209">
        <v>0</v>
      </c>
    </row>
    <row r="86" spans="2:65" x14ac:dyDescent="0.25">
      <c r="B86" s="233"/>
      <c r="C86" s="233"/>
      <c r="D86" s="233"/>
      <c r="E86" s="233"/>
      <c r="F86" s="233"/>
      <c r="G86" s="233"/>
      <c r="H86" s="233"/>
      <c r="I86" s="233"/>
      <c r="J86" s="233"/>
      <c r="K86" s="233"/>
      <c r="L86" s="233"/>
      <c r="M86" s="233"/>
      <c r="N86" s="233"/>
      <c r="O86" s="233"/>
      <c r="P86" s="233"/>
      <c r="Q86" s="233"/>
      <c r="R86" s="233"/>
      <c r="S86" s="233"/>
      <c r="Z86" s="229" t="s">
        <v>1612</v>
      </c>
      <c r="AA86" s="230" t="s">
        <v>33</v>
      </c>
      <c r="AB86" s="209">
        <v>1139</v>
      </c>
      <c r="AC86" s="209">
        <v>1139</v>
      </c>
      <c r="AD86" s="209">
        <v>0</v>
      </c>
      <c r="AE86" s="209">
        <v>659</v>
      </c>
      <c r="AF86" s="209">
        <v>483</v>
      </c>
      <c r="AG86" s="209">
        <v>-4</v>
      </c>
      <c r="AH86" s="209">
        <v>18</v>
      </c>
      <c r="AI86" s="209">
        <v>-31</v>
      </c>
      <c r="AJ86" s="209">
        <v>9</v>
      </c>
      <c r="AK86" s="209">
        <v>0</v>
      </c>
      <c r="BB86" s="229" t="s">
        <v>1724</v>
      </c>
      <c r="BC86" s="230" t="s">
        <v>1725</v>
      </c>
      <c r="BD86" s="209">
        <v>0</v>
      </c>
      <c r="BE86" s="209">
        <v>0</v>
      </c>
      <c r="BF86" s="209">
        <v>0</v>
      </c>
      <c r="BG86" s="209">
        <v>0</v>
      </c>
      <c r="BH86" s="209">
        <v>0</v>
      </c>
      <c r="BI86" s="209">
        <v>0</v>
      </c>
      <c r="BJ86" s="209">
        <v>0</v>
      </c>
      <c r="BK86" s="209">
        <v>0</v>
      </c>
      <c r="BL86" s="209">
        <v>0</v>
      </c>
      <c r="BM86" s="209">
        <v>0</v>
      </c>
    </row>
    <row r="87" spans="2:65" x14ac:dyDescent="0.25">
      <c r="B87" s="233"/>
      <c r="C87" s="233"/>
      <c r="D87" s="233"/>
      <c r="E87" s="233"/>
      <c r="F87" s="233"/>
      <c r="G87" s="233"/>
      <c r="H87" s="233"/>
      <c r="I87" s="233"/>
      <c r="J87" s="233"/>
      <c r="K87" s="233"/>
      <c r="L87" s="233"/>
      <c r="M87" s="233"/>
      <c r="N87" s="233"/>
      <c r="O87" s="233"/>
      <c r="P87" s="233"/>
      <c r="Q87" s="233"/>
      <c r="R87" s="233"/>
      <c r="S87" s="233"/>
      <c r="Z87" s="229" t="s">
        <v>1613</v>
      </c>
      <c r="AA87" s="230" t="s">
        <v>234</v>
      </c>
      <c r="AB87" s="209">
        <v>1036</v>
      </c>
      <c r="AC87" s="209">
        <v>1429</v>
      </c>
      <c r="AD87" s="209">
        <v>-392</v>
      </c>
      <c r="AE87" s="209">
        <v>-606</v>
      </c>
      <c r="AF87" s="209">
        <v>31</v>
      </c>
      <c r="AG87" s="209">
        <v>1611</v>
      </c>
      <c r="AH87" s="209">
        <v>488</v>
      </c>
      <c r="AI87" s="209">
        <v>1041</v>
      </c>
      <c r="AJ87" s="209">
        <v>83</v>
      </c>
      <c r="AK87" s="209">
        <v>0</v>
      </c>
      <c r="BB87" s="229" t="s">
        <v>1726</v>
      </c>
      <c r="BC87" s="230" t="s">
        <v>1727</v>
      </c>
      <c r="BD87" s="209">
        <v>8</v>
      </c>
      <c r="BE87" s="209">
        <v>8</v>
      </c>
      <c r="BF87" s="209">
        <v>0</v>
      </c>
      <c r="BG87" s="209">
        <v>0</v>
      </c>
      <c r="BH87" s="209">
        <v>0</v>
      </c>
      <c r="BI87" s="209">
        <v>8</v>
      </c>
      <c r="BJ87" s="209">
        <v>0</v>
      </c>
      <c r="BK87" s="209">
        <v>4</v>
      </c>
      <c r="BL87" s="209">
        <v>4</v>
      </c>
      <c r="BM87" s="209">
        <v>0</v>
      </c>
    </row>
    <row r="88" spans="2:65" x14ac:dyDescent="0.25">
      <c r="B88" s="233">
        <v>1</v>
      </c>
      <c r="C88" s="233"/>
      <c r="D88" s="233"/>
      <c r="E88" s="233"/>
      <c r="F88" s="233"/>
      <c r="G88" s="233"/>
      <c r="H88" s="233"/>
      <c r="I88" s="233"/>
      <c r="J88" s="233"/>
      <c r="K88" s="233"/>
      <c r="L88" s="233"/>
      <c r="M88" s="233"/>
      <c r="N88" s="233"/>
      <c r="O88" s="233"/>
      <c r="P88" s="233"/>
      <c r="Q88" s="233"/>
      <c r="R88" s="233"/>
      <c r="S88" s="233"/>
      <c r="U88" s="246"/>
      <c r="V88" s="246"/>
      <c r="Z88" s="229" t="s">
        <v>1614</v>
      </c>
      <c r="AA88" s="230" t="s">
        <v>258</v>
      </c>
      <c r="AB88" s="209">
        <v>4340</v>
      </c>
      <c r="AC88" s="209">
        <v>3067</v>
      </c>
      <c r="AD88" s="209">
        <v>1272</v>
      </c>
      <c r="AE88" s="209">
        <v>1740</v>
      </c>
      <c r="AF88" s="209">
        <v>3151</v>
      </c>
      <c r="AG88" s="209">
        <v>-553</v>
      </c>
      <c r="AH88" s="209">
        <v>-386</v>
      </c>
      <c r="AI88" s="209">
        <v>-149</v>
      </c>
      <c r="AJ88" s="209">
        <v>-18</v>
      </c>
      <c r="AK88" s="209">
        <v>0</v>
      </c>
      <c r="BB88" s="229" t="s">
        <v>1728</v>
      </c>
      <c r="BC88" s="230" t="s">
        <v>1729</v>
      </c>
      <c r="BD88" s="209">
        <v>52</v>
      </c>
      <c r="BE88" s="209">
        <v>3</v>
      </c>
      <c r="BF88" s="209">
        <v>49</v>
      </c>
      <c r="BG88" s="209">
        <v>0</v>
      </c>
      <c r="BH88" s="209">
        <v>0</v>
      </c>
      <c r="BI88" s="209">
        <v>52</v>
      </c>
      <c r="BJ88" s="209">
        <v>49</v>
      </c>
      <c r="BK88" s="209">
        <v>0</v>
      </c>
      <c r="BL88" s="209">
        <v>3</v>
      </c>
      <c r="BM88" s="209">
        <v>0</v>
      </c>
    </row>
    <row r="89" spans="2:65" x14ac:dyDescent="0.25">
      <c r="B89" s="233">
        <v>2</v>
      </c>
      <c r="C89" s="233"/>
      <c r="D89" s="233"/>
      <c r="E89" s="233"/>
      <c r="F89" s="233"/>
      <c r="G89" s="233"/>
      <c r="H89" s="233"/>
      <c r="I89" s="233"/>
      <c r="J89" s="233"/>
      <c r="K89" s="233"/>
      <c r="L89" s="233"/>
      <c r="M89" s="233"/>
      <c r="N89" s="233"/>
      <c r="O89" s="233"/>
      <c r="P89" s="233"/>
      <c r="Q89" s="233"/>
      <c r="R89" s="233"/>
      <c r="S89" s="233"/>
      <c r="U89" s="246"/>
      <c r="V89" s="246"/>
      <c r="Z89" s="229" t="s">
        <v>1615</v>
      </c>
      <c r="AA89" s="230" t="s">
        <v>210</v>
      </c>
      <c r="AB89" s="209">
        <v>2541</v>
      </c>
      <c r="AC89" s="209">
        <v>1674</v>
      </c>
      <c r="AD89" s="209">
        <v>867</v>
      </c>
      <c r="AE89" s="209">
        <v>1174</v>
      </c>
      <c r="AF89" s="209">
        <v>590</v>
      </c>
      <c r="AG89" s="209">
        <v>777</v>
      </c>
      <c r="AH89" s="209">
        <v>-73</v>
      </c>
      <c r="AI89" s="209">
        <v>489</v>
      </c>
      <c r="AJ89" s="209">
        <v>361</v>
      </c>
      <c r="AK89" s="209">
        <v>0</v>
      </c>
      <c r="BB89" s="229" t="s">
        <v>1730</v>
      </c>
      <c r="BC89" s="230" t="s">
        <v>1731</v>
      </c>
      <c r="BD89" s="209">
        <v>0</v>
      </c>
      <c r="BE89" s="209">
        <v>0</v>
      </c>
      <c r="BF89" s="209">
        <v>0</v>
      </c>
      <c r="BG89" s="209">
        <v>0</v>
      </c>
      <c r="BH89" s="209">
        <v>0</v>
      </c>
      <c r="BI89" s="209">
        <v>0</v>
      </c>
      <c r="BJ89" s="209">
        <v>0</v>
      </c>
      <c r="BK89" s="209">
        <v>0</v>
      </c>
      <c r="BL89" s="209">
        <v>0</v>
      </c>
      <c r="BM89" s="209">
        <v>0</v>
      </c>
    </row>
    <row r="90" spans="2:65" x14ac:dyDescent="0.25">
      <c r="B90" s="233">
        <v>3</v>
      </c>
      <c r="C90" s="233"/>
      <c r="D90" s="233"/>
      <c r="E90" s="233"/>
      <c r="F90" s="233"/>
      <c r="G90" s="233"/>
      <c r="H90" s="233"/>
      <c r="I90" s="233"/>
      <c r="J90" s="233"/>
      <c r="K90" s="233"/>
      <c r="L90" s="233"/>
      <c r="M90" s="233"/>
      <c r="N90" s="233"/>
      <c r="O90" s="233"/>
      <c r="P90" s="233"/>
      <c r="Q90" s="233"/>
      <c r="R90" s="233"/>
      <c r="S90" s="233"/>
      <c r="U90" s="246"/>
      <c r="V90" s="246"/>
      <c r="Z90" s="229" t="s">
        <v>1616</v>
      </c>
      <c r="AA90" s="230" t="s">
        <v>256</v>
      </c>
      <c r="AB90" s="209">
        <v>7489</v>
      </c>
      <c r="AC90" s="209">
        <v>7589</v>
      </c>
      <c r="AD90" s="209">
        <v>-100</v>
      </c>
      <c r="AE90" s="209">
        <v>1486</v>
      </c>
      <c r="AF90" s="209">
        <v>5635</v>
      </c>
      <c r="AG90" s="209">
        <v>368</v>
      </c>
      <c r="AH90" s="209">
        <v>216</v>
      </c>
      <c r="AI90" s="209">
        <v>125</v>
      </c>
      <c r="AJ90" s="209">
        <v>27</v>
      </c>
      <c r="AK90" s="209">
        <v>0</v>
      </c>
      <c r="BB90" s="229" t="s">
        <v>1732</v>
      </c>
      <c r="BC90" s="230" t="s">
        <v>1733</v>
      </c>
      <c r="BD90" s="209">
        <v>0</v>
      </c>
      <c r="BE90" s="209">
        <v>0</v>
      </c>
      <c r="BF90" s="209">
        <v>0</v>
      </c>
      <c r="BG90" s="209">
        <v>0</v>
      </c>
      <c r="BH90" s="209">
        <v>0</v>
      </c>
      <c r="BI90" s="209">
        <v>0</v>
      </c>
      <c r="BJ90" s="209">
        <v>0</v>
      </c>
      <c r="BK90" s="209">
        <v>0</v>
      </c>
      <c r="BL90" s="209">
        <v>0</v>
      </c>
      <c r="BM90" s="209">
        <v>0</v>
      </c>
    </row>
    <row r="91" spans="2:65" x14ac:dyDescent="0.25">
      <c r="B91" s="233">
        <v>4</v>
      </c>
      <c r="C91" s="233"/>
      <c r="D91" s="233"/>
      <c r="E91" s="233"/>
      <c r="F91" s="233"/>
      <c r="G91" s="233"/>
      <c r="H91" s="233"/>
      <c r="I91" s="233"/>
      <c r="J91" s="233"/>
      <c r="K91" s="233"/>
      <c r="L91" s="233"/>
      <c r="M91" s="233"/>
      <c r="N91" s="233"/>
      <c r="O91" s="233"/>
      <c r="P91" s="233"/>
      <c r="Q91" s="233"/>
      <c r="R91" s="233"/>
      <c r="S91" s="233"/>
      <c r="U91" s="246"/>
      <c r="V91" s="246"/>
      <c r="Z91" s="229" t="s">
        <v>1617</v>
      </c>
      <c r="AA91" s="230" t="s">
        <v>212</v>
      </c>
      <c r="AB91" s="209">
        <v>3052</v>
      </c>
      <c r="AC91" s="209">
        <v>3096</v>
      </c>
      <c r="AD91" s="209">
        <v>-45</v>
      </c>
      <c r="AE91" s="209">
        <v>427</v>
      </c>
      <c r="AF91" s="209">
        <v>182</v>
      </c>
      <c r="AG91" s="209">
        <v>2443</v>
      </c>
      <c r="AH91" s="209">
        <v>2392</v>
      </c>
      <c r="AI91" s="209">
        <v>509</v>
      </c>
      <c r="AJ91" s="209">
        <v>-457</v>
      </c>
      <c r="AK91" s="209">
        <v>0</v>
      </c>
      <c r="BB91" s="229" t="s">
        <v>1734</v>
      </c>
      <c r="BC91" s="230" t="s">
        <v>1735</v>
      </c>
      <c r="BD91" s="209">
        <v>0</v>
      </c>
      <c r="BE91" s="209">
        <v>0</v>
      </c>
      <c r="BF91" s="209">
        <v>0</v>
      </c>
      <c r="BG91" s="209">
        <v>0</v>
      </c>
      <c r="BH91" s="209">
        <v>0</v>
      </c>
      <c r="BI91" s="209">
        <v>0</v>
      </c>
      <c r="BJ91" s="209">
        <v>0</v>
      </c>
      <c r="BK91" s="209">
        <v>0</v>
      </c>
      <c r="BL91" s="209">
        <v>0</v>
      </c>
      <c r="BM91" s="209">
        <v>0</v>
      </c>
    </row>
    <row r="92" spans="2:65" x14ac:dyDescent="0.25">
      <c r="B92" s="233">
        <v>5</v>
      </c>
      <c r="C92" s="233"/>
      <c r="D92" s="233"/>
      <c r="E92" s="233"/>
      <c r="F92" s="233"/>
      <c r="G92" s="233"/>
      <c r="H92" s="233"/>
      <c r="I92" s="233"/>
      <c r="J92" s="233"/>
      <c r="K92" s="233"/>
      <c r="L92" s="233"/>
      <c r="M92" s="233"/>
      <c r="N92" s="233"/>
      <c r="O92" s="233"/>
      <c r="P92" s="233"/>
      <c r="Q92" s="233"/>
      <c r="R92" s="233"/>
      <c r="S92" s="233"/>
      <c r="U92" s="246"/>
      <c r="V92" s="246"/>
      <c r="Z92" s="231" t="s">
        <v>1618</v>
      </c>
      <c r="AA92" s="238" t="s">
        <v>213</v>
      </c>
      <c r="AB92" s="209">
        <v>-7047</v>
      </c>
      <c r="AC92" s="209">
        <v>916</v>
      </c>
      <c r="AD92" s="209">
        <v>-7964</v>
      </c>
      <c r="AE92" s="209">
        <v>1678</v>
      </c>
      <c r="AF92" s="209">
        <v>-10080</v>
      </c>
      <c r="AG92" s="209">
        <v>1356</v>
      </c>
      <c r="AH92" s="209">
        <v>262</v>
      </c>
      <c r="AI92" s="209">
        <v>1082</v>
      </c>
      <c r="AJ92" s="209">
        <v>12</v>
      </c>
      <c r="AK92" s="209">
        <v>0</v>
      </c>
      <c r="BB92" s="229" t="s">
        <v>1736</v>
      </c>
      <c r="BC92" s="230" t="s">
        <v>1737</v>
      </c>
      <c r="BD92" s="209">
        <v>0</v>
      </c>
      <c r="BE92" s="209">
        <v>0</v>
      </c>
      <c r="BF92" s="209">
        <v>0</v>
      </c>
      <c r="BG92" s="209">
        <v>0</v>
      </c>
      <c r="BH92" s="209">
        <v>0</v>
      </c>
      <c r="BI92" s="209">
        <v>0</v>
      </c>
      <c r="BJ92" s="209">
        <v>0</v>
      </c>
      <c r="BK92" s="209">
        <v>0</v>
      </c>
      <c r="BL92" s="209">
        <v>0</v>
      </c>
      <c r="BM92" s="209">
        <v>0</v>
      </c>
    </row>
    <row r="93" spans="2:65" x14ac:dyDescent="0.25">
      <c r="B93" s="233">
        <v>1</v>
      </c>
      <c r="C93" s="233"/>
      <c r="D93" s="233"/>
      <c r="E93" s="233"/>
      <c r="F93" s="233"/>
      <c r="G93" s="233"/>
      <c r="H93" s="233"/>
      <c r="I93" s="233"/>
      <c r="J93" s="233"/>
      <c r="K93" s="233"/>
      <c r="L93" s="233"/>
      <c r="M93" s="233"/>
      <c r="N93" s="233"/>
      <c r="O93" s="233"/>
      <c r="P93" s="233"/>
      <c r="Q93" s="233"/>
      <c r="R93" s="233"/>
      <c r="S93" s="233"/>
      <c r="U93" s="246"/>
      <c r="V93" s="246"/>
      <c r="BB93" s="229" t="s">
        <v>1738</v>
      </c>
      <c r="BC93" s="230" t="s">
        <v>1739</v>
      </c>
      <c r="BD93" s="209">
        <v>34</v>
      </c>
      <c r="BE93" s="209">
        <v>34</v>
      </c>
      <c r="BF93" s="209">
        <v>0</v>
      </c>
      <c r="BG93" s="209">
        <v>0</v>
      </c>
      <c r="BH93" s="209">
        <v>0</v>
      </c>
      <c r="BI93" s="209">
        <v>34</v>
      </c>
      <c r="BJ93" s="209">
        <v>0</v>
      </c>
      <c r="BK93" s="209">
        <v>0</v>
      </c>
      <c r="BL93" s="209">
        <v>34</v>
      </c>
      <c r="BM93" s="209">
        <v>0</v>
      </c>
    </row>
    <row r="94" spans="2:65" x14ac:dyDescent="0.25">
      <c r="B94" s="233">
        <v>2</v>
      </c>
      <c r="C94" s="233"/>
      <c r="D94" s="233"/>
      <c r="E94" s="233"/>
      <c r="F94" s="233"/>
      <c r="G94" s="233"/>
      <c r="H94" s="233"/>
      <c r="I94" s="233"/>
      <c r="J94" s="233"/>
      <c r="K94" s="233"/>
      <c r="L94" s="233"/>
      <c r="M94" s="233"/>
      <c r="N94" s="233"/>
      <c r="O94" s="233"/>
      <c r="P94" s="233"/>
      <c r="Q94" s="233"/>
      <c r="R94" s="233"/>
      <c r="S94" s="233"/>
      <c r="U94" s="246"/>
      <c r="V94" s="246"/>
      <c r="BB94" s="229" t="s">
        <v>1740</v>
      </c>
      <c r="BC94" s="230" t="s">
        <v>1741</v>
      </c>
      <c r="BD94" s="209">
        <v>0</v>
      </c>
      <c r="BE94" s="209">
        <v>0</v>
      </c>
      <c r="BF94" s="209">
        <v>0</v>
      </c>
      <c r="BG94" s="209">
        <v>0</v>
      </c>
      <c r="BH94" s="209">
        <v>0</v>
      </c>
      <c r="BI94" s="209">
        <v>0</v>
      </c>
      <c r="BJ94" s="209">
        <v>0</v>
      </c>
      <c r="BK94" s="209">
        <v>0</v>
      </c>
      <c r="BL94" s="209">
        <v>0</v>
      </c>
      <c r="BM94" s="209">
        <v>0</v>
      </c>
    </row>
    <row r="95" spans="2:65" x14ac:dyDescent="0.25">
      <c r="B95" s="233">
        <v>3</v>
      </c>
      <c r="C95" s="233"/>
      <c r="D95" s="233"/>
      <c r="E95" s="233"/>
      <c r="F95" s="233"/>
      <c r="G95" s="233"/>
      <c r="H95" s="233"/>
      <c r="I95" s="233"/>
      <c r="J95" s="233"/>
      <c r="K95" s="233"/>
      <c r="L95" s="233"/>
      <c r="M95" s="233"/>
      <c r="N95" s="233"/>
      <c r="O95" s="233"/>
      <c r="P95" s="233"/>
      <c r="Q95" s="233"/>
      <c r="R95" s="233"/>
      <c r="S95" s="233"/>
      <c r="U95" s="246"/>
      <c r="V95" s="246"/>
      <c r="BB95" s="229" t="s">
        <v>1742</v>
      </c>
      <c r="BC95" s="230" t="s">
        <v>1743</v>
      </c>
      <c r="BD95" s="209">
        <v>0</v>
      </c>
      <c r="BE95" s="209">
        <v>0</v>
      </c>
      <c r="BF95" s="209">
        <v>0</v>
      </c>
      <c r="BG95" s="209">
        <v>0</v>
      </c>
      <c r="BH95" s="209">
        <v>0</v>
      </c>
      <c r="BI95" s="209">
        <v>0</v>
      </c>
      <c r="BJ95" s="245" t="e">
        <v>#N/A</v>
      </c>
      <c r="BK95" s="245" t="e">
        <v>#N/A</v>
      </c>
      <c r="BL95" s="245" t="e">
        <v>#N/A</v>
      </c>
      <c r="BM95" s="245" t="e">
        <v>#N/A</v>
      </c>
    </row>
    <row r="96" spans="2:65" x14ac:dyDescent="0.25">
      <c r="B96" s="233">
        <v>4</v>
      </c>
      <c r="C96" s="233"/>
      <c r="D96" s="233"/>
      <c r="E96" s="233"/>
      <c r="F96" s="233"/>
      <c r="G96" s="233"/>
      <c r="H96" s="233"/>
      <c r="I96" s="233"/>
      <c r="J96" s="233"/>
      <c r="K96" s="233"/>
      <c r="L96" s="233"/>
      <c r="M96" s="233"/>
      <c r="N96" s="233"/>
      <c r="O96" s="233"/>
      <c r="P96" s="233"/>
      <c r="Q96" s="233"/>
      <c r="R96" s="233"/>
      <c r="S96" s="233"/>
      <c r="U96" s="246"/>
      <c r="V96" s="246"/>
      <c r="BB96" s="229" t="s">
        <v>1744</v>
      </c>
      <c r="BC96" s="230" t="s">
        <v>1745</v>
      </c>
      <c r="BD96" s="209">
        <v>0</v>
      </c>
      <c r="BE96" s="209">
        <v>0</v>
      </c>
      <c r="BF96" s="209">
        <v>0</v>
      </c>
      <c r="BG96" s="209">
        <v>0</v>
      </c>
      <c r="BH96" s="209">
        <v>0</v>
      </c>
      <c r="BI96" s="209">
        <v>0</v>
      </c>
      <c r="BJ96" s="209">
        <v>0</v>
      </c>
      <c r="BK96" s="209">
        <v>0</v>
      </c>
      <c r="BL96" s="209">
        <v>0</v>
      </c>
      <c r="BM96" s="209">
        <v>0</v>
      </c>
    </row>
    <row r="97" spans="2:65" x14ac:dyDescent="0.25">
      <c r="B97" s="233">
        <v>5</v>
      </c>
      <c r="C97" s="233"/>
      <c r="D97" s="233"/>
      <c r="E97" s="233"/>
      <c r="F97" s="233"/>
      <c r="G97" s="233"/>
      <c r="H97" s="233"/>
      <c r="I97" s="233"/>
      <c r="J97" s="233"/>
      <c r="K97" s="233"/>
      <c r="L97" s="233"/>
      <c r="M97" s="233"/>
      <c r="N97" s="233"/>
      <c r="O97" s="233"/>
      <c r="P97" s="233"/>
      <c r="Q97" s="233"/>
      <c r="R97" s="233"/>
      <c r="S97" s="233"/>
      <c r="U97" s="246"/>
      <c r="V97" s="246"/>
      <c r="BB97" s="229" t="s">
        <v>1746</v>
      </c>
      <c r="BC97" s="230" t="s">
        <v>1747</v>
      </c>
      <c r="BD97" s="209">
        <v>0</v>
      </c>
      <c r="BE97" s="209">
        <v>0</v>
      </c>
      <c r="BF97" s="209">
        <v>0</v>
      </c>
      <c r="BG97" s="209">
        <v>0</v>
      </c>
      <c r="BH97" s="209">
        <v>0</v>
      </c>
      <c r="BI97" s="209">
        <v>0</v>
      </c>
      <c r="BJ97" s="209">
        <v>0</v>
      </c>
      <c r="BK97" s="209">
        <v>0</v>
      </c>
      <c r="BL97" s="209">
        <v>0</v>
      </c>
      <c r="BM97" s="209">
        <v>0</v>
      </c>
    </row>
    <row r="98" spans="2:65" x14ac:dyDescent="0.25">
      <c r="B98" s="233"/>
      <c r="C98" s="233"/>
      <c r="D98" s="233"/>
      <c r="E98" s="233"/>
      <c r="F98" s="233"/>
      <c r="G98" s="233"/>
      <c r="H98" s="233"/>
      <c r="I98" s="233"/>
      <c r="J98" s="233"/>
      <c r="K98" s="233"/>
      <c r="L98" s="233"/>
      <c r="M98" s="233"/>
      <c r="N98" s="233"/>
      <c r="O98" s="233"/>
      <c r="P98" s="233"/>
      <c r="Q98" s="233"/>
      <c r="R98" s="233"/>
      <c r="S98" s="233"/>
      <c r="BB98" s="229" t="s">
        <v>1748</v>
      </c>
      <c r="BC98" s="230" t="s">
        <v>1749</v>
      </c>
      <c r="BD98" s="209">
        <v>0</v>
      </c>
      <c r="BE98" s="209">
        <v>0</v>
      </c>
      <c r="BF98" s="209">
        <v>0</v>
      </c>
      <c r="BG98" s="209">
        <v>0</v>
      </c>
      <c r="BH98" s="209">
        <v>0</v>
      </c>
      <c r="BI98" s="209">
        <v>0</v>
      </c>
      <c r="BJ98" s="209">
        <v>0</v>
      </c>
      <c r="BK98" s="209">
        <v>0</v>
      </c>
      <c r="BL98" s="209">
        <v>0</v>
      </c>
      <c r="BM98" s="209">
        <v>0</v>
      </c>
    </row>
    <row r="99" spans="2:65" x14ac:dyDescent="0.25">
      <c r="B99" s="233"/>
      <c r="C99" s="233"/>
      <c r="D99" s="233"/>
      <c r="E99" s="233"/>
      <c r="F99" s="233"/>
      <c r="G99" s="233"/>
      <c r="H99" s="233"/>
      <c r="I99" s="233"/>
      <c r="J99" s="233"/>
      <c r="K99" s="233"/>
      <c r="L99" s="233"/>
      <c r="M99" s="233"/>
      <c r="N99" s="233"/>
      <c r="O99" s="233"/>
      <c r="P99" s="233"/>
      <c r="Q99" s="233"/>
      <c r="R99" s="233"/>
      <c r="S99" s="233"/>
      <c r="BB99" s="229" t="s">
        <v>1750</v>
      </c>
      <c r="BC99" s="230" t="s">
        <v>1751</v>
      </c>
      <c r="BD99" s="209">
        <v>0</v>
      </c>
      <c r="BE99" s="209">
        <v>0</v>
      </c>
      <c r="BF99" s="209">
        <v>0</v>
      </c>
      <c r="BG99" s="209">
        <v>0</v>
      </c>
      <c r="BH99" s="209">
        <v>0</v>
      </c>
      <c r="BI99" s="209">
        <v>0</v>
      </c>
      <c r="BJ99" s="209">
        <v>0</v>
      </c>
      <c r="BK99" s="209">
        <v>0</v>
      </c>
      <c r="BL99" s="209">
        <v>0</v>
      </c>
      <c r="BM99" s="209">
        <v>0</v>
      </c>
    </row>
    <row r="100" spans="2:65" x14ac:dyDescent="0.25">
      <c r="B100" s="233"/>
      <c r="C100" s="233"/>
      <c r="D100" s="233"/>
      <c r="E100" s="233"/>
      <c r="F100" s="233"/>
      <c r="G100" s="233"/>
      <c r="H100" s="233"/>
      <c r="I100" s="233"/>
      <c r="J100" s="233"/>
      <c r="K100" s="233"/>
      <c r="L100" s="233"/>
      <c r="M100" s="233"/>
      <c r="N100" s="233"/>
      <c r="O100" s="233"/>
      <c r="P100" s="233"/>
      <c r="Q100" s="233"/>
      <c r="R100" s="233"/>
      <c r="S100" s="233"/>
      <c r="BB100" s="229" t="s">
        <v>1752</v>
      </c>
      <c r="BC100" s="230" t="s">
        <v>1753</v>
      </c>
      <c r="BD100" s="209">
        <v>0</v>
      </c>
      <c r="BE100" s="209">
        <v>0</v>
      </c>
      <c r="BF100" s="209">
        <v>0</v>
      </c>
      <c r="BG100" s="209">
        <v>0</v>
      </c>
      <c r="BH100" s="209">
        <v>0</v>
      </c>
      <c r="BI100" s="209">
        <v>0</v>
      </c>
      <c r="BJ100" s="209">
        <v>0</v>
      </c>
      <c r="BK100" s="209">
        <v>0</v>
      </c>
      <c r="BL100" s="209">
        <v>0</v>
      </c>
      <c r="BM100" s="209">
        <v>0</v>
      </c>
    </row>
    <row r="101" spans="2:65" x14ac:dyDescent="0.25">
      <c r="B101" s="233"/>
      <c r="C101" s="233"/>
      <c r="D101" s="233"/>
      <c r="E101" s="233"/>
      <c r="F101" s="233"/>
      <c r="G101" s="233"/>
      <c r="H101" s="233"/>
      <c r="I101" s="233"/>
      <c r="J101" s="233"/>
      <c r="K101" s="233"/>
      <c r="L101" s="233"/>
      <c r="M101" s="233"/>
      <c r="N101" s="233"/>
      <c r="O101" s="233"/>
      <c r="P101" s="233"/>
      <c r="Q101" s="233"/>
      <c r="R101" s="233"/>
      <c r="S101" s="233"/>
      <c r="BB101" s="229" t="s">
        <v>1754</v>
      </c>
      <c r="BC101" s="230" t="s">
        <v>1755</v>
      </c>
      <c r="BD101" s="209">
        <v>0</v>
      </c>
      <c r="BE101" s="209">
        <v>0</v>
      </c>
      <c r="BF101" s="209">
        <v>0</v>
      </c>
      <c r="BG101" s="209">
        <v>0</v>
      </c>
      <c r="BH101" s="209">
        <v>0</v>
      </c>
      <c r="BI101" s="209">
        <v>0</v>
      </c>
      <c r="BJ101" s="209">
        <v>0</v>
      </c>
      <c r="BK101" s="209">
        <v>0</v>
      </c>
      <c r="BL101" s="209">
        <v>0</v>
      </c>
      <c r="BM101" s="209">
        <v>0</v>
      </c>
    </row>
    <row r="102" spans="2:65" x14ac:dyDescent="0.25">
      <c r="B102" s="233"/>
      <c r="C102" s="233"/>
      <c r="D102" s="233"/>
      <c r="E102" s="233"/>
      <c r="F102" s="233"/>
      <c r="G102" s="233"/>
      <c r="H102" s="233"/>
      <c r="I102" s="233"/>
      <c r="J102" s="233"/>
      <c r="K102" s="233"/>
      <c r="L102" s="233"/>
      <c r="M102" s="233"/>
      <c r="N102" s="233"/>
      <c r="O102" s="233"/>
      <c r="P102" s="233"/>
      <c r="Q102" s="233"/>
      <c r="R102" s="233"/>
      <c r="S102" s="233"/>
      <c r="BB102" s="229" t="s">
        <v>1756</v>
      </c>
      <c r="BC102" s="230" t="s">
        <v>1757</v>
      </c>
      <c r="BD102" s="209">
        <v>0</v>
      </c>
      <c r="BE102" s="209">
        <v>0</v>
      </c>
      <c r="BF102" s="209">
        <v>0</v>
      </c>
      <c r="BG102" s="209">
        <v>0</v>
      </c>
      <c r="BH102" s="209">
        <v>0</v>
      </c>
      <c r="BI102" s="209">
        <v>0</v>
      </c>
      <c r="BJ102" s="209">
        <v>0</v>
      </c>
      <c r="BK102" s="209">
        <v>0</v>
      </c>
      <c r="BL102" s="209">
        <v>0</v>
      </c>
      <c r="BM102" s="209">
        <v>0</v>
      </c>
    </row>
    <row r="103" spans="2:65" x14ac:dyDescent="0.25">
      <c r="B103" s="233"/>
      <c r="C103" s="233"/>
      <c r="D103" s="233"/>
      <c r="E103" s="233"/>
      <c r="F103" s="233"/>
      <c r="G103" s="233"/>
      <c r="H103" s="233"/>
      <c r="I103" s="233"/>
      <c r="J103" s="233"/>
      <c r="K103" s="233"/>
      <c r="L103" s="233"/>
      <c r="M103" s="233"/>
      <c r="N103" s="233"/>
      <c r="O103" s="233"/>
      <c r="P103" s="233"/>
      <c r="Q103" s="233"/>
      <c r="R103" s="233"/>
      <c r="S103" s="233"/>
      <c r="BB103" s="229" t="s">
        <v>1758</v>
      </c>
      <c r="BC103" s="230" t="s">
        <v>598</v>
      </c>
      <c r="BD103" s="209">
        <v>48</v>
      </c>
      <c r="BE103" s="209">
        <v>48</v>
      </c>
      <c r="BF103" s="209">
        <v>0</v>
      </c>
      <c r="BG103" s="209">
        <v>0</v>
      </c>
      <c r="BH103" s="209">
        <v>0</v>
      </c>
      <c r="BI103" s="209">
        <v>48</v>
      </c>
      <c r="BJ103" s="209">
        <v>0</v>
      </c>
      <c r="BK103" s="209">
        <v>48</v>
      </c>
      <c r="BL103" s="209">
        <v>0</v>
      </c>
      <c r="BM103" s="209">
        <v>0</v>
      </c>
    </row>
    <row r="104" spans="2:65" x14ac:dyDescent="0.25">
      <c r="B104" s="233"/>
      <c r="C104" s="233"/>
      <c r="D104" s="233"/>
      <c r="E104" s="233"/>
      <c r="F104" s="233"/>
      <c r="G104" s="233"/>
      <c r="H104" s="233"/>
      <c r="I104" s="233"/>
      <c r="J104" s="233"/>
      <c r="K104" s="233"/>
      <c r="L104" s="233"/>
      <c r="M104" s="233"/>
      <c r="N104" s="233"/>
      <c r="O104" s="233"/>
      <c r="P104" s="233"/>
      <c r="Q104" s="233"/>
      <c r="R104" s="233"/>
      <c r="S104" s="233"/>
      <c r="BB104" s="229" t="s">
        <v>1759</v>
      </c>
      <c r="BC104" s="230" t="s">
        <v>473</v>
      </c>
      <c r="BD104" s="209">
        <v>0</v>
      </c>
      <c r="BE104" s="209">
        <v>0</v>
      </c>
      <c r="BF104" s="209">
        <v>0</v>
      </c>
      <c r="BG104" s="209">
        <v>0</v>
      </c>
      <c r="BH104" s="209">
        <v>0</v>
      </c>
      <c r="BI104" s="209">
        <v>0</v>
      </c>
      <c r="BJ104" s="209">
        <v>0</v>
      </c>
      <c r="BK104" s="209">
        <v>0</v>
      </c>
      <c r="BL104" s="209">
        <v>0</v>
      </c>
      <c r="BM104" s="209">
        <v>0</v>
      </c>
    </row>
    <row r="105" spans="2:65" x14ac:dyDescent="0.25">
      <c r="B105" s="233">
        <v>1</v>
      </c>
      <c r="C105" s="233"/>
      <c r="D105" s="233"/>
      <c r="E105" s="233"/>
      <c r="F105" s="233"/>
      <c r="G105" s="233"/>
      <c r="H105" s="233"/>
      <c r="I105" s="233"/>
      <c r="J105" s="233"/>
      <c r="K105" s="233"/>
      <c r="L105" s="233"/>
      <c r="M105" s="233"/>
      <c r="N105" s="233"/>
      <c r="O105" s="233"/>
      <c r="P105" s="233"/>
      <c r="Q105" s="233"/>
      <c r="R105" s="233"/>
      <c r="S105" s="233"/>
      <c r="U105" s="246"/>
      <c r="V105" s="246"/>
      <c r="BB105" s="229" t="s">
        <v>1760</v>
      </c>
      <c r="BC105" s="230" t="s">
        <v>225</v>
      </c>
      <c r="BD105" s="209">
        <v>34</v>
      </c>
      <c r="BE105" s="209">
        <v>34</v>
      </c>
      <c r="BF105" s="209">
        <v>0</v>
      </c>
      <c r="BG105" s="209">
        <v>-8</v>
      </c>
      <c r="BH105" s="209">
        <v>-6</v>
      </c>
      <c r="BI105" s="209">
        <v>48</v>
      </c>
      <c r="BJ105" s="209">
        <v>0</v>
      </c>
      <c r="BK105" s="209">
        <v>45</v>
      </c>
      <c r="BL105" s="209">
        <v>3</v>
      </c>
      <c r="BM105" s="209">
        <v>0</v>
      </c>
    </row>
    <row r="106" spans="2:65" x14ac:dyDescent="0.25">
      <c r="B106" s="233">
        <v>2</v>
      </c>
      <c r="C106" s="233"/>
      <c r="D106" s="233"/>
      <c r="E106" s="233"/>
      <c r="F106" s="233"/>
      <c r="G106" s="233"/>
      <c r="H106" s="233"/>
      <c r="I106" s="233"/>
      <c r="J106" s="233"/>
      <c r="K106" s="233"/>
      <c r="L106" s="233"/>
      <c r="M106" s="233"/>
      <c r="N106" s="233"/>
      <c r="O106" s="233"/>
      <c r="P106" s="233"/>
      <c r="Q106" s="233"/>
      <c r="R106" s="233"/>
      <c r="S106" s="233"/>
      <c r="U106" s="246"/>
      <c r="V106" s="246"/>
      <c r="BB106" s="229" t="s">
        <v>1761</v>
      </c>
      <c r="BC106" s="230" t="s">
        <v>748</v>
      </c>
      <c r="BD106" s="209">
        <v>39</v>
      </c>
      <c r="BE106" s="209">
        <v>39</v>
      </c>
      <c r="BF106" s="209">
        <v>0</v>
      </c>
      <c r="BG106" s="209">
        <v>39</v>
      </c>
      <c r="BH106" s="209">
        <v>0</v>
      </c>
      <c r="BI106" s="209">
        <v>0</v>
      </c>
      <c r="BJ106" s="209">
        <v>0</v>
      </c>
      <c r="BK106" s="209">
        <v>0</v>
      </c>
      <c r="BL106" s="209">
        <v>0</v>
      </c>
      <c r="BM106" s="209">
        <v>0</v>
      </c>
    </row>
    <row r="107" spans="2:65" x14ac:dyDescent="0.25">
      <c r="B107" s="233">
        <v>3</v>
      </c>
      <c r="C107" s="233"/>
      <c r="D107" s="233"/>
      <c r="E107" s="233"/>
      <c r="F107" s="233"/>
      <c r="G107" s="233"/>
      <c r="H107" s="233"/>
      <c r="I107" s="233"/>
      <c r="J107" s="233"/>
      <c r="K107" s="233"/>
      <c r="L107" s="233"/>
      <c r="M107" s="233"/>
      <c r="N107" s="233"/>
      <c r="O107" s="233"/>
      <c r="P107" s="233"/>
      <c r="Q107" s="233"/>
      <c r="R107" s="233"/>
      <c r="S107" s="233"/>
      <c r="U107" s="246"/>
      <c r="V107" s="246"/>
      <c r="BB107" s="229" t="s">
        <v>1762</v>
      </c>
      <c r="BC107" s="230" t="s">
        <v>704</v>
      </c>
      <c r="BD107" s="209">
        <v>3</v>
      </c>
      <c r="BE107" s="209">
        <v>3</v>
      </c>
      <c r="BF107" s="209">
        <v>0</v>
      </c>
      <c r="BG107" s="209">
        <v>1</v>
      </c>
      <c r="BH107" s="209">
        <v>0</v>
      </c>
      <c r="BI107" s="209">
        <v>1</v>
      </c>
      <c r="BJ107" s="209">
        <v>0</v>
      </c>
      <c r="BK107" s="209">
        <v>0</v>
      </c>
      <c r="BL107" s="209">
        <v>1</v>
      </c>
      <c r="BM107" s="209">
        <v>0</v>
      </c>
    </row>
    <row r="108" spans="2:65" x14ac:dyDescent="0.25">
      <c r="B108" s="233">
        <v>4</v>
      </c>
      <c r="C108" s="233"/>
      <c r="D108" s="233"/>
      <c r="E108" s="233"/>
      <c r="F108" s="233"/>
      <c r="G108" s="233"/>
      <c r="H108" s="233"/>
      <c r="I108" s="233"/>
      <c r="J108" s="233"/>
      <c r="K108" s="233"/>
      <c r="L108" s="233"/>
      <c r="M108" s="233"/>
      <c r="N108" s="233"/>
      <c r="O108" s="233"/>
      <c r="P108" s="233"/>
      <c r="Q108" s="233"/>
      <c r="R108" s="233"/>
      <c r="S108" s="233"/>
      <c r="U108" s="246"/>
      <c r="V108" s="246"/>
      <c r="BB108" s="229" t="s">
        <v>1763</v>
      </c>
      <c r="BC108" s="230" t="s">
        <v>696</v>
      </c>
      <c r="BD108" s="209">
        <v>67</v>
      </c>
      <c r="BE108" s="209">
        <v>29</v>
      </c>
      <c r="BF108" s="209">
        <v>38</v>
      </c>
      <c r="BG108" s="209">
        <v>1</v>
      </c>
      <c r="BH108" s="209">
        <v>35</v>
      </c>
      <c r="BI108" s="209">
        <v>31</v>
      </c>
      <c r="BJ108" s="209">
        <v>0</v>
      </c>
      <c r="BK108" s="209">
        <v>31</v>
      </c>
      <c r="BL108" s="209">
        <v>0</v>
      </c>
      <c r="BM108" s="209">
        <v>0</v>
      </c>
    </row>
    <row r="109" spans="2:65" x14ac:dyDescent="0.25">
      <c r="B109" s="233">
        <v>5</v>
      </c>
      <c r="C109" s="233"/>
      <c r="D109" s="233"/>
      <c r="E109" s="233"/>
      <c r="F109" s="233"/>
      <c r="G109" s="233"/>
      <c r="H109" s="233"/>
      <c r="I109" s="233"/>
      <c r="J109" s="233"/>
      <c r="K109" s="233"/>
      <c r="L109" s="233"/>
      <c r="M109" s="233"/>
      <c r="N109" s="233"/>
      <c r="O109" s="233"/>
      <c r="P109" s="233"/>
      <c r="Q109" s="233"/>
      <c r="R109" s="233"/>
      <c r="S109" s="233"/>
      <c r="U109" s="246"/>
      <c r="V109" s="246"/>
      <c r="BB109" s="229" t="s">
        <v>1764</v>
      </c>
      <c r="BC109" s="230" t="s">
        <v>1562</v>
      </c>
      <c r="BD109" s="209">
        <v>65</v>
      </c>
      <c r="BE109" s="209">
        <v>65</v>
      </c>
      <c r="BF109" s="209">
        <v>0</v>
      </c>
      <c r="BG109" s="209">
        <v>0</v>
      </c>
      <c r="BH109" s="209">
        <v>25</v>
      </c>
      <c r="BI109" s="209">
        <v>39</v>
      </c>
      <c r="BJ109" s="209">
        <v>0</v>
      </c>
      <c r="BK109" s="209">
        <v>38</v>
      </c>
      <c r="BL109" s="209">
        <v>1</v>
      </c>
      <c r="BM109" s="209">
        <v>0</v>
      </c>
    </row>
    <row r="110" spans="2:65" x14ac:dyDescent="0.25">
      <c r="B110" s="233">
        <v>1</v>
      </c>
      <c r="C110" s="233"/>
      <c r="D110" s="233"/>
      <c r="E110" s="233"/>
      <c r="F110" s="233"/>
      <c r="G110" s="233"/>
      <c r="H110" s="233"/>
      <c r="I110" s="233"/>
      <c r="J110" s="233"/>
      <c r="K110" s="233"/>
      <c r="L110" s="233"/>
      <c r="M110" s="233"/>
      <c r="N110" s="233"/>
      <c r="O110" s="233"/>
      <c r="P110" s="233"/>
      <c r="Q110" s="233"/>
      <c r="R110" s="233"/>
      <c r="S110" s="233"/>
      <c r="U110" s="246"/>
      <c r="V110" s="246"/>
      <c r="BB110" s="229" t="s">
        <v>1765</v>
      </c>
      <c r="BC110" s="230" t="s">
        <v>656</v>
      </c>
      <c r="BD110" s="209">
        <v>100</v>
      </c>
      <c r="BE110" s="209">
        <v>14</v>
      </c>
      <c r="BF110" s="209">
        <v>86</v>
      </c>
      <c r="BG110" s="209">
        <v>0</v>
      </c>
      <c r="BH110" s="209">
        <v>76</v>
      </c>
      <c r="BI110" s="209">
        <v>24</v>
      </c>
      <c r="BJ110" s="209">
        <v>0</v>
      </c>
      <c r="BK110" s="209">
        <v>10</v>
      </c>
      <c r="BL110" s="209">
        <v>14</v>
      </c>
      <c r="BM110" s="209">
        <v>0</v>
      </c>
    </row>
    <row r="111" spans="2:65" x14ac:dyDescent="0.25">
      <c r="B111" s="233">
        <v>2</v>
      </c>
      <c r="C111" s="233"/>
      <c r="D111" s="233"/>
      <c r="E111" s="233"/>
      <c r="F111" s="233"/>
      <c r="G111" s="233"/>
      <c r="H111" s="233"/>
      <c r="I111" s="233"/>
      <c r="J111" s="233"/>
      <c r="K111" s="233"/>
      <c r="L111" s="233"/>
      <c r="M111" s="233"/>
      <c r="N111" s="233"/>
      <c r="O111" s="233"/>
      <c r="P111" s="233"/>
      <c r="Q111" s="233"/>
      <c r="R111" s="233"/>
      <c r="S111" s="233"/>
      <c r="U111" s="246"/>
      <c r="V111" s="246"/>
      <c r="BB111" s="229" t="s">
        <v>1766</v>
      </c>
      <c r="BC111" s="230" t="s">
        <v>690</v>
      </c>
      <c r="BD111" s="209">
        <v>0</v>
      </c>
      <c r="BE111" s="209">
        <v>0</v>
      </c>
      <c r="BF111" s="209">
        <v>0</v>
      </c>
      <c r="BG111" s="209">
        <v>0</v>
      </c>
      <c r="BH111" s="209">
        <v>0</v>
      </c>
      <c r="BI111" s="209">
        <v>0</v>
      </c>
      <c r="BJ111" s="209">
        <v>0</v>
      </c>
      <c r="BK111" s="209">
        <v>0</v>
      </c>
      <c r="BL111" s="209">
        <v>0</v>
      </c>
      <c r="BM111" s="209">
        <v>0</v>
      </c>
    </row>
    <row r="112" spans="2:65" x14ac:dyDescent="0.25">
      <c r="B112" s="233">
        <v>3</v>
      </c>
      <c r="C112" s="233"/>
      <c r="D112" s="233"/>
      <c r="E112" s="233"/>
      <c r="F112" s="233"/>
      <c r="G112" s="233"/>
      <c r="H112" s="233"/>
      <c r="I112" s="233"/>
      <c r="J112" s="233"/>
      <c r="K112" s="233"/>
      <c r="L112" s="233"/>
      <c r="M112" s="233"/>
      <c r="N112" s="233"/>
      <c r="O112" s="233"/>
      <c r="P112" s="233"/>
      <c r="Q112" s="233"/>
      <c r="R112" s="233"/>
      <c r="S112" s="233"/>
      <c r="U112" s="246"/>
      <c r="V112" s="246"/>
      <c r="BB112" s="229" t="s">
        <v>1767</v>
      </c>
      <c r="BC112" s="230" t="s">
        <v>1768</v>
      </c>
      <c r="BD112" s="209">
        <v>0</v>
      </c>
      <c r="BE112" s="209">
        <v>0</v>
      </c>
      <c r="BF112" s="209">
        <v>0</v>
      </c>
      <c r="BG112" s="209">
        <v>0</v>
      </c>
      <c r="BH112" s="209">
        <v>0</v>
      </c>
      <c r="BI112" s="209">
        <v>0</v>
      </c>
      <c r="BJ112" s="209">
        <v>0</v>
      </c>
      <c r="BK112" s="209">
        <v>0</v>
      </c>
      <c r="BL112" s="209">
        <v>0</v>
      </c>
      <c r="BM112" s="209">
        <v>0</v>
      </c>
    </row>
    <row r="113" spans="2:65" x14ac:dyDescent="0.25">
      <c r="B113" s="233">
        <v>4</v>
      </c>
      <c r="C113" s="233"/>
      <c r="D113" s="233"/>
      <c r="E113" s="233"/>
      <c r="F113" s="233"/>
      <c r="G113" s="233"/>
      <c r="H113" s="233"/>
      <c r="I113" s="233"/>
      <c r="J113" s="233"/>
      <c r="K113" s="233"/>
      <c r="L113" s="233"/>
      <c r="M113" s="233"/>
      <c r="N113" s="233"/>
      <c r="O113" s="233"/>
      <c r="P113" s="233"/>
      <c r="Q113" s="233"/>
      <c r="R113" s="233"/>
      <c r="S113" s="233"/>
      <c r="U113" s="246"/>
      <c r="V113" s="246"/>
      <c r="BB113" s="229" t="s">
        <v>1769</v>
      </c>
      <c r="BC113" s="230" t="s">
        <v>1561</v>
      </c>
      <c r="BD113" s="209">
        <v>1</v>
      </c>
      <c r="BE113" s="209">
        <v>1</v>
      </c>
      <c r="BF113" s="209">
        <v>0</v>
      </c>
      <c r="BG113" s="209">
        <v>0</v>
      </c>
      <c r="BH113" s="209">
        <v>0</v>
      </c>
      <c r="BI113" s="209">
        <v>1</v>
      </c>
      <c r="BJ113" s="209">
        <v>0</v>
      </c>
      <c r="BK113" s="209">
        <v>0</v>
      </c>
      <c r="BL113" s="209">
        <v>1</v>
      </c>
      <c r="BM113" s="209">
        <v>0</v>
      </c>
    </row>
    <row r="114" spans="2:65" x14ac:dyDescent="0.25">
      <c r="B114" s="233">
        <v>5</v>
      </c>
      <c r="C114" s="233"/>
      <c r="D114" s="233"/>
      <c r="E114" s="233"/>
      <c r="F114" s="233"/>
      <c r="G114" s="233"/>
      <c r="H114" s="233"/>
      <c r="I114" s="233"/>
      <c r="J114" s="233"/>
      <c r="K114" s="233"/>
      <c r="L114" s="233"/>
      <c r="M114" s="233"/>
      <c r="N114" s="233"/>
      <c r="O114" s="233"/>
      <c r="P114" s="233"/>
      <c r="Q114" s="233"/>
      <c r="R114" s="233"/>
      <c r="S114" s="233"/>
      <c r="U114" s="246"/>
      <c r="V114" s="246"/>
      <c r="BB114" s="229" t="s">
        <v>1770</v>
      </c>
      <c r="BC114" s="230" t="s">
        <v>219</v>
      </c>
      <c r="BD114" s="209">
        <v>0</v>
      </c>
      <c r="BE114" s="209">
        <v>0</v>
      </c>
      <c r="BF114" s="209">
        <v>0</v>
      </c>
      <c r="BG114" s="209">
        <v>0</v>
      </c>
      <c r="BH114" s="209">
        <v>0</v>
      </c>
      <c r="BI114" s="209">
        <v>0</v>
      </c>
      <c r="BJ114" s="209">
        <v>0</v>
      </c>
      <c r="BK114" s="209">
        <v>0</v>
      </c>
      <c r="BL114" s="209">
        <v>0</v>
      </c>
      <c r="BM114" s="209">
        <v>0</v>
      </c>
    </row>
    <row r="115" spans="2:65" x14ac:dyDescent="0.25">
      <c r="B115" s="233"/>
      <c r="C115" s="233"/>
      <c r="D115" s="233"/>
      <c r="E115" s="233"/>
      <c r="F115" s="233"/>
      <c r="G115" s="233"/>
      <c r="H115" s="233"/>
      <c r="I115" s="233"/>
      <c r="J115" s="233"/>
      <c r="K115" s="233"/>
      <c r="L115" s="233"/>
      <c r="M115" s="233"/>
      <c r="N115" s="233"/>
      <c r="O115" s="233"/>
      <c r="P115" s="233"/>
      <c r="Q115" s="233"/>
      <c r="R115" s="233"/>
      <c r="S115" s="233"/>
      <c r="BB115" s="229" t="s">
        <v>1771</v>
      </c>
      <c r="BC115" s="230" t="s">
        <v>789</v>
      </c>
      <c r="BD115" s="209">
        <v>4</v>
      </c>
      <c r="BE115" s="209">
        <v>4</v>
      </c>
      <c r="BF115" s="209">
        <v>0</v>
      </c>
      <c r="BG115" s="209">
        <v>4</v>
      </c>
      <c r="BH115" s="209">
        <v>0</v>
      </c>
      <c r="BI115" s="209">
        <v>0</v>
      </c>
      <c r="BJ115" s="209">
        <v>0</v>
      </c>
      <c r="BK115" s="209">
        <v>0</v>
      </c>
      <c r="BL115" s="209">
        <v>0</v>
      </c>
      <c r="BM115" s="209">
        <v>0</v>
      </c>
    </row>
    <row r="116" spans="2:65" x14ac:dyDescent="0.25">
      <c r="B116" s="233"/>
      <c r="C116" s="233"/>
      <c r="D116" s="233"/>
      <c r="E116" s="233"/>
      <c r="F116" s="233"/>
      <c r="G116" s="233"/>
      <c r="H116" s="233"/>
      <c r="I116" s="233"/>
      <c r="J116" s="233"/>
      <c r="K116" s="233"/>
      <c r="L116" s="233"/>
      <c r="M116" s="233"/>
      <c r="N116" s="233"/>
      <c r="O116" s="233"/>
      <c r="P116" s="233"/>
      <c r="Q116" s="233"/>
      <c r="R116" s="233"/>
      <c r="S116" s="233"/>
      <c r="BB116" s="229" t="s">
        <v>1772</v>
      </c>
      <c r="BC116" s="230" t="s">
        <v>52</v>
      </c>
      <c r="BD116" s="209">
        <v>21</v>
      </c>
      <c r="BE116" s="209">
        <v>21</v>
      </c>
      <c r="BF116" s="209">
        <v>0</v>
      </c>
      <c r="BG116" s="209">
        <v>3</v>
      </c>
      <c r="BH116" s="209">
        <v>-3</v>
      </c>
      <c r="BI116" s="209">
        <v>21</v>
      </c>
      <c r="BJ116" s="209">
        <v>0</v>
      </c>
      <c r="BK116" s="209">
        <v>8</v>
      </c>
      <c r="BL116" s="209">
        <v>13</v>
      </c>
      <c r="BM116" s="209">
        <v>0</v>
      </c>
    </row>
    <row r="117" spans="2:65" x14ac:dyDescent="0.25">
      <c r="B117" s="233"/>
      <c r="C117" s="233"/>
      <c r="D117" s="233"/>
      <c r="E117" s="233"/>
      <c r="F117" s="233"/>
      <c r="G117" s="233"/>
      <c r="H117" s="233"/>
      <c r="I117" s="233"/>
      <c r="J117" s="233"/>
      <c r="K117" s="233"/>
      <c r="L117" s="233"/>
      <c r="M117" s="233"/>
      <c r="N117" s="233"/>
      <c r="O117" s="233"/>
      <c r="P117" s="233"/>
      <c r="Q117" s="233"/>
      <c r="R117" s="233"/>
      <c r="S117" s="233"/>
      <c r="BB117" s="229" t="s">
        <v>1773</v>
      </c>
      <c r="BC117" s="230" t="s">
        <v>103</v>
      </c>
      <c r="BD117" s="209">
        <v>0</v>
      </c>
      <c r="BE117" s="209">
        <v>0</v>
      </c>
      <c r="BF117" s="209">
        <v>0</v>
      </c>
      <c r="BG117" s="209">
        <v>0</v>
      </c>
      <c r="BH117" s="209">
        <v>0</v>
      </c>
      <c r="BI117" s="209">
        <v>0</v>
      </c>
      <c r="BJ117" s="209">
        <v>0</v>
      </c>
      <c r="BK117" s="209">
        <v>0</v>
      </c>
      <c r="BL117" s="209">
        <v>0</v>
      </c>
      <c r="BM117" s="209">
        <v>0</v>
      </c>
    </row>
    <row r="118" spans="2:65" x14ac:dyDescent="0.25">
      <c r="B118" s="233"/>
      <c r="C118" s="233"/>
      <c r="D118" s="233"/>
      <c r="E118" s="233"/>
      <c r="F118" s="233"/>
      <c r="G118" s="233"/>
      <c r="H118" s="233"/>
      <c r="I118" s="233"/>
      <c r="J118" s="233"/>
      <c r="K118" s="233"/>
      <c r="L118" s="233"/>
      <c r="M118" s="233"/>
      <c r="N118" s="233"/>
      <c r="O118" s="233"/>
      <c r="P118" s="233"/>
      <c r="Q118" s="233"/>
      <c r="R118" s="233"/>
      <c r="S118" s="233"/>
      <c r="BB118" s="229" t="s">
        <v>1774</v>
      </c>
      <c r="BC118" s="230" t="s">
        <v>644</v>
      </c>
      <c r="BD118" s="209">
        <v>29</v>
      </c>
      <c r="BE118" s="209">
        <v>29</v>
      </c>
      <c r="BF118" s="209">
        <v>0</v>
      </c>
      <c r="BG118" s="209">
        <v>0</v>
      </c>
      <c r="BH118" s="209">
        <v>0</v>
      </c>
      <c r="BI118" s="209">
        <v>29</v>
      </c>
      <c r="BJ118" s="209">
        <v>0</v>
      </c>
      <c r="BK118" s="209">
        <v>25</v>
      </c>
      <c r="BL118" s="209">
        <v>4</v>
      </c>
      <c r="BM118" s="209">
        <v>0</v>
      </c>
    </row>
    <row r="119" spans="2:65" x14ac:dyDescent="0.25">
      <c r="B119" s="233"/>
      <c r="C119" s="233"/>
      <c r="D119" s="233"/>
      <c r="E119" s="233"/>
      <c r="F119" s="233"/>
      <c r="G119" s="233"/>
      <c r="H119" s="233"/>
      <c r="I119" s="233"/>
      <c r="J119" s="233"/>
      <c r="K119" s="233"/>
      <c r="L119" s="233"/>
      <c r="M119" s="233"/>
      <c r="N119" s="233"/>
      <c r="O119" s="233"/>
      <c r="P119" s="233"/>
      <c r="Q119" s="233"/>
      <c r="R119" s="233"/>
      <c r="S119" s="233"/>
      <c r="BB119" s="229" t="s">
        <v>1775</v>
      </c>
      <c r="BC119" s="230" t="s">
        <v>651</v>
      </c>
      <c r="BD119" s="209">
        <v>0</v>
      </c>
      <c r="BE119" s="209">
        <v>0</v>
      </c>
      <c r="BF119" s="209">
        <v>0</v>
      </c>
      <c r="BG119" s="209">
        <v>0</v>
      </c>
      <c r="BH119" s="209">
        <v>0</v>
      </c>
      <c r="BI119" s="209">
        <v>0</v>
      </c>
      <c r="BJ119" s="209">
        <v>0</v>
      </c>
      <c r="BK119" s="209">
        <v>0</v>
      </c>
      <c r="BL119" s="209">
        <v>0</v>
      </c>
      <c r="BM119" s="209">
        <v>0</v>
      </c>
    </row>
    <row r="120" spans="2:65" x14ac:dyDescent="0.25">
      <c r="B120" s="233"/>
      <c r="C120" s="233"/>
      <c r="D120" s="233"/>
      <c r="E120" s="233"/>
      <c r="F120" s="233"/>
      <c r="G120" s="233"/>
      <c r="H120" s="233"/>
      <c r="I120" s="233"/>
      <c r="J120" s="233"/>
      <c r="K120" s="233"/>
      <c r="L120" s="233"/>
      <c r="M120" s="233"/>
      <c r="N120" s="233"/>
      <c r="O120" s="233"/>
      <c r="P120" s="233"/>
      <c r="Q120" s="233"/>
      <c r="R120" s="233"/>
      <c r="S120" s="233"/>
      <c r="BB120" s="229" t="s">
        <v>1776</v>
      </c>
      <c r="BC120" s="230" t="s">
        <v>12</v>
      </c>
      <c r="BD120" s="209">
        <v>48</v>
      </c>
      <c r="BE120" s="209">
        <v>48</v>
      </c>
      <c r="BF120" s="209">
        <v>0</v>
      </c>
      <c r="BG120" s="209">
        <v>31</v>
      </c>
      <c r="BH120" s="209">
        <v>0</v>
      </c>
      <c r="BI120" s="209">
        <v>17</v>
      </c>
      <c r="BJ120" s="209">
        <v>0</v>
      </c>
      <c r="BK120" s="209">
        <v>10</v>
      </c>
      <c r="BL120" s="209">
        <v>7</v>
      </c>
      <c r="BM120" s="209">
        <v>0</v>
      </c>
    </row>
    <row r="121" spans="2:65" x14ac:dyDescent="0.25">
      <c r="B121" s="233"/>
      <c r="C121" s="233"/>
      <c r="D121" s="233"/>
      <c r="E121" s="233"/>
      <c r="F121" s="233"/>
      <c r="G121" s="233"/>
      <c r="H121" s="233"/>
      <c r="I121" s="233"/>
      <c r="J121" s="233"/>
      <c r="K121" s="233"/>
      <c r="L121" s="233"/>
      <c r="M121" s="233"/>
      <c r="N121" s="233"/>
      <c r="O121" s="233"/>
      <c r="P121" s="233"/>
      <c r="Q121" s="233"/>
      <c r="R121" s="233"/>
      <c r="S121" s="233"/>
      <c r="BB121" s="229" t="s">
        <v>1777</v>
      </c>
      <c r="BC121" s="230" t="s">
        <v>778</v>
      </c>
      <c r="BD121" s="209">
        <v>0</v>
      </c>
      <c r="BE121" s="209">
        <v>0</v>
      </c>
      <c r="BF121" s="209">
        <v>0</v>
      </c>
      <c r="BG121" s="209">
        <v>0</v>
      </c>
      <c r="BH121" s="209">
        <v>0</v>
      </c>
      <c r="BI121" s="209">
        <v>0</v>
      </c>
      <c r="BJ121" s="209">
        <v>0</v>
      </c>
      <c r="BK121" s="209">
        <v>0</v>
      </c>
      <c r="BL121" s="209">
        <v>0</v>
      </c>
      <c r="BM121" s="209">
        <v>0</v>
      </c>
    </row>
    <row r="122" spans="2:65" x14ac:dyDescent="0.25">
      <c r="B122" s="233"/>
      <c r="C122" s="233"/>
      <c r="D122" s="233"/>
      <c r="E122" s="233"/>
      <c r="F122" s="233"/>
      <c r="G122" s="233"/>
      <c r="H122" s="233"/>
      <c r="I122" s="233"/>
      <c r="J122" s="233"/>
      <c r="K122" s="233"/>
      <c r="L122" s="233"/>
      <c r="M122" s="233"/>
      <c r="N122" s="233"/>
      <c r="O122" s="233"/>
      <c r="P122" s="233"/>
      <c r="Q122" s="233"/>
      <c r="R122" s="233"/>
      <c r="S122" s="233"/>
      <c r="BB122" s="229" t="s">
        <v>1778</v>
      </c>
      <c r="BC122" s="230" t="s">
        <v>1779</v>
      </c>
      <c r="BD122" s="209">
        <v>3</v>
      </c>
      <c r="BE122" s="209">
        <v>3</v>
      </c>
      <c r="BF122" s="209">
        <v>0</v>
      </c>
      <c r="BG122" s="209">
        <v>0</v>
      </c>
      <c r="BH122" s="209">
        <v>0</v>
      </c>
      <c r="BI122" s="209">
        <v>3</v>
      </c>
      <c r="BJ122" s="209">
        <v>0</v>
      </c>
      <c r="BK122" s="209">
        <v>0</v>
      </c>
      <c r="BL122" s="209">
        <v>3</v>
      </c>
      <c r="BM122" s="209">
        <v>0</v>
      </c>
    </row>
    <row r="123" spans="2:65" x14ac:dyDescent="0.25">
      <c r="B123" s="233"/>
      <c r="C123" s="233"/>
      <c r="D123" s="233"/>
      <c r="E123" s="233"/>
      <c r="F123" s="233"/>
      <c r="G123" s="233"/>
      <c r="H123" s="233"/>
      <c r="I123" s="233"/>
      <c r="J123" s="233"/>
      <c r="K123" s="233"/>
      <c r="L123" s="233"/>
      <c r="M123" s="233"/>
      <c r="N123" s="233"/>
      <c r="O123" s="233"/>
      <c r="P123" s="233"/>
      <c r="Q123" s="233"/>
      <c r="R123" s="233"/>
      <c r="S123" s="233"/>
      <c r="BB123" s="229" t="s">
        <v>1780</v>
      </c>
      <c r="BC123" s="230" t="s">
        <v>206</v>
      </c>
      <c r="BD123" s="209">
        <v>567</v>
      </c>
      <c r="BE123" s="209">
        <v>215</v>
      </c>
      <c r="BF123" s="209">
        <v>352</v>
      </c>
      <c r="BG123" s="209">
        <v>11</v>
      </c>
      <c r="BH123" s="209">
        <v>145</v>
      </c>
      <c r="BI123" s="209">
        <v>411</v>
      </c>
      <c r="BJ123" s="209">
        <v>10</v>
      </c>
      <c r="BK123" s="209">
        <v>354</v>
      </c>
      <c r="BL123" s="209">
        <v>48</v>
      </c>
      <c r="BM123" s="209">
        <v>0</v>
      </c>
    </row>
    <row r="124" spans="2:65" x14ac:dyDescent="0.25">
      <c r="B124" s="233"/>
      <c r="C124" s="233"/>
      <c r="D124" s="233"/>
      <c r="E124" s="233"/>
      <c r="F124" s="233"/>
      <c r="G124" s="233"/>
      <c r="H124" s="233"/>
      <c r="I124" s="233"/>
      <c r="J124" s="233"/>
      <c r="K124" s="233"/>
      <c r="L124" s="233"/>
      <c r="M124" s="233"/>
      <c r="N124" s="233"/>
      <c r="O124" s="233"/>
      <c r="P124" s="233"/>
      <c r="Q124" s="233"/>
      <c r="R124" s="233"/>
      <c r="S124" s="233"/>
      <c r="BB124" s="229" t="s">
        <v>1781</v>
      </c>
      <c r="BC124" s="230" t="s">
        <v>214</v>
      </c>
      <c r="BD124" s="209">
        <v>380</v>
      </c>
      <c r="BE124" s="209">
        <v>184</v>
      </c>
      <c r="BF124" s="209">
        <v>196</v>
      </c>
      <c r="BG124" s="209">
        <v>22</v>
      </c>
      <c r="BH124" s="209">
        <v>173</v>
      </c>
      <c r="BI124" s="209">
        <v>185</v>
      </c>
      <c r="BJ124" s="209">
        <v>0</v>
      </c>
      <c r="BK124" s="209">
        <v>182</v>
      </c>
      <c r="BL124" s="209">
        <v>3</v>
      </c>
      <c r="BM124" s="209">
        <v>0</v>
      </c>
    </row>
    <row r="125" spans="2:65" x14ac:dyDescent="0.25">
      <c r="B125" s="233"/>
      <c r="C125" s="233"/>
      <c r="D125" s="233"/>
      <c r="E125" s="233"/>
      <c r="F125" s="233"/>
      <c r="G125" s="233"/>
      <c r="H125" s="233"/>
      <c r="I125" s="233"/>
      <c r="J125" s="233"/>
      <c r="K125" s="233"/>
      <c r="L125" s="233"/>
      <c r="M125" s="233"/>
      <c r="N125" s="233"/>
      <c r="O125" s="233"/>
      <c r="P125" s="233"/>
      <c r="Q125" s="233"/>
      <c r="R125" s="233"/>
      <c r="S125" s="233"/>
      <c r="BB125" s="229" t="s">
        <v>1782</v>
      </c>
      <c r="BC125" s="230" t="s">
        <v>53</v>
      </c>
      <c r="BD125" s="209">
        <v>0</v>
      </c>
      <c r="BE125" s="209">
        <v>0</v>
      </c>
      <c r="BF125" s="209">
        <v>0</v>
      </c>
      <c r="BG125" s="209">
        <v>0</v>
      </c>
      <c r="BH125" s="209">
        <v>0</v>
      </c>
      <c r="BI125" s="209">
        <v>0</v>
      </c>
      <c r="BJ125" s="209">
        <v>0</v>
      </c>
      <c r="BK125" s="209">
        <v>0</v>
      </c>
      <c r="BL125" s="209">
        <v>0</v>
      </c>
      <c r="BM125" s="209">
        <v>0</v>
      </c>
    </row>
    <row r="126" spans="2:65" x14ac:dyDescent="0.25">
      <c r="B126" s="233"/>
      <c r="C126" s="233"/>
      <c r="D126" s="233"/>
      <c r="E126" s="233"/>
      <c r="F126" s="233"/>
      <c r="G126" s="233"/>
      <c r="H126" s="233"/>
      <c r="I126" s="233"/>
      <c r="J126" s="233"/>
      <c r="K126" s="233"/>
      <c r="L126" s="233"/>
      <c r="M126" s="233"/>
      <c r="N126" s="233"/>
      <c r="O126" s="233"/>
      <c r="P126" s="233"/>
      <c r="Q126" s="233"/>
      <c r="R126" s="233"/>
      <c r="S126" s="233"/>
      <c r="BB126" s="229" t="s">
        <v>1783</v>
      </c>
      <c r="BC126" s="230" t="s">
        <v>773</v>
      </c>
      <c r="BD126" s="209">
        <v>0</v>
      </c>
      <c r="BE126" s="209">
        <v>0</v>
      </c>
      <c r="BF126" s="209">
        <v>0</v>
      </c>
      <c r="BG126" s="209">
        <v>0</v>
      </c>
      <c r="BH126" s="209">
        <v>0</v>
      </c>
      <c r="BI126" s="209">
        <v>0</v>
      </c>
      <c r="BJ126" s="209">
        <v>0</v>
      </c>
      <c r="BK126" s="209">
        <v>0</v>
      </c>
      <c r="BL126" s="209">
        <v>0</v>
      </c>
      <c r="BM126" s="209">
        <v>0</v>
      </c>
    </row>
    <row r="127" spans="2:65" x14ac:dyDescent="0.25">
      <c r="B127" s="233"/>
      <c r="C127" s="233"/>
      <c r="D127" s="233"/>
      <c r="E127" s="233"/>
      <c r="F127" s="233"/>
      <c r="G127" s="233"/>
      <c r="H127" s="233"/>
      <c r="I127" s="233"/>
      <c r="J127" s="233"/>
      <c r="K127" s="233"/>
      <c r="L127" s="233"/>
      <c r="M127" s="233"/>
      <c r="N127" s="233"/>
      <c r="O127" s="233"/>
      <c r="P127" s="233"/>
      <c r="Q127" s="233"/>
      <c r="R127" s="233"/>
      <c r="S127" s="233"/>
      <c r="BB127" s="229" t="s">
        <v>1784</v>
      </c>
      <c r="BC127" s="230" t="s">
        <v>9</v>
      </c>
      <c r="BD127" s="209">
        <v>1350</v>
      </c>
      <c r="BE127" s="209">
        <v>191</v>
      </c>
      <c r="BF127" s="209">
        <v>1159</v>
      </c>
      <c r="BG127" s="209">
        <v>21</v>
      </c>
      <c r="BH127" s="209">
        <v>328</v>
      </c>
      <c r="BI127" s="209">
        <v>1001</v>
      </c>
      <c r="BJ127" s="209">
        <v>58</v>
      </c>
      <c r="BK127" s="209">
        <v>310</v>
      </c>
      <c r="BL127" s="209">
        <v>633</v>
      </c>
      <c r="BM127" s="209">
        <v>0</v>
      </c>
    </row>
    <row r="128" spans="2:65" x14ac:dyDescent="0.25">
      <c r="B128" s="233"/>
      <c r="C128" s="233"/>
      <c r="D128" s="233"/>
      <c r="E128" s="233"/>
      <c r="F128" s="233"/>
      <c r="G128" s="233"/>
      <c r="H128" s="233"/>
      <c r="I128" s="233"/>
      <c r="J128" s="233"/>
      <c r="K128" s="233"/>
      <c r="L128" s="233"/>
      <c r="M128" s="233"/>
      <c r="N128" s="233"/>
      <c r="O128" s="233"/>
      <c r="P128" s="233"/>
      <c r="Q128" s="233"/>
      <c r="R128" s="233"/>
      <c r="S128" s="233"/>
      <c r="BB128" s="229" t="s">
        <v>1785</v>
      </c>
      <c r="BC128" s="230" t="s">
        <v>211</v>
      </c>
      <c r="BD128" s="209">
        <v>18</v>
      </c>
      <c r="BE128" s="209">
        <v>14</v>
      </c>
      <c r="BF128" s="209">
        <v>4</v>
      </c>
      <c r="BG128" s="209">
        <v>0</v>
      </c>
      <c r="BH128" s="209">
        <v>0</v>
      </c>
      <c r="BI128" s="209">
        <v>18</v>
      </c>
      <c r="BJ128" s="209">
        <v>0</v>
      </c>
      <c r="BK128" s="209">
        <v>13</v>
      </c>
      <c r="BL128" s="209">
        <v>6</v>
      </c>
      <c r="BM128" s="209">
        <v>0</v>
      </c>
    </row>
    <row r="129" spans="2:65" x14ac:dyDescent="0.25">
      <c r="B129" s="233"/>
      <c r="C129" s="233"/>
      <c r="D129" s="233"/>
      <c r="E129" s="233"/>
      <c r="F129" s="233"/>
      <c r="G129" s="233"/>
      <c r="H129" s="233"/>
      <c r="I129" s="233"/>
      <c r="J129" s="233"/>
      <c r="K129" s="233"/>
      <c r="L129" s="233"/>
      <c r="M129" s="233"/>
      <c r="N129" s="233"/>
      <c r="O129" s="233"/>
      <c r="P129" s="233"/>
      <c r="Q129" s="233"/>
      <c r="R129" s="233"/>
      <c r="S129" s="233"/>
      <c r="BB129" s="229" t="s">
        <v>1786</v>
      </c>
      <c r="BC129" s="230" t="s">
        <v>218</v>
      </c>
      <c r="BD129" s="209">
        <v>41</v>
      </c>
      <c r="BE129" s="209">
        <v>41</v>
      </c>
      <c r="BF129" s="209">
        <v>0</v>
      </c>
      <c r="BG129" s="209">
        <v>28</v>
      </c>
      <c r="BH129" s="209">
        <v>1</v>
      </c>
      <c r="BI129" s="209">
        <v>11</v>
      </c>
      <c r="BJ129" s="209">
        <v>0</v>
      </c>
      <c r="BK129" s="209">
        <v>10</v>
      </c>
      <c r="BL129" s="209">
        <v>1</v>
      </c>
      <c r="BM129" s="209">
        <v>0</v>
      </c>
    </row>
    <row r="130" spans="2:65" x14ac:dyDescent="0.25">
      <c r="B130" s="233"/>
      <c r="C130" s="233"/>
      <c r="D130" s="233"/>
      <c r="E130" s="233"/>
      <c r="F130" s="233"/>
      <c r="G130" s="233"/>
      <c r="H130" s="233"/>
      <c r="I130" s="233"/>
      <c r="J130" s="233"/>
      <c r="K130" s="233"/>
      <c r="L130" s="233"/>
      <c r="M130" s="233"/>
      <c r="N130" s="233"/>
      <c r="O130" s="233"/>
      <c r="P130" s="233"/>
      <c r="Q130" s="233"/>
      <c r="R130" s="233"/>
      <c r="S130" s="233"/>
      <c r="BB130" s="229" t="s">
        <v>1787</v>
      </c>
      <c r="BC130" s="230" t="s">
        <v>8</v>
      </c>
      <c r="BD130" s="209">
        <v>6</v>
      </c>
      <c r="BE130" s="209">
        <v>6</v>
      </c>
      <c r="BF130" s="209">
        <v>0</v>
      </c>
      <c r="BG130" s="209">
        <v>4</v>
      </c>
      <c r="BH130" s="209">
        <v>0</v>
      </c>
      <c r="BI130" s="209">
        <v>1</v>
      </c>
      <c r="BJ130" s="209">
        <v>0</v>
      </c>
      <c r="BK130" s="209">
        <v>0</v>
      </c>
      <c r="BL130" s="209">
        <v>1</v>
      </c>
      <c r="BM130" s="209">
        <v>0</v>
      </c>
    </row>
    <row r="131" spans="2:65" x14ac:dyDescent="0.25">
      <c r="B131" s="233"/>
      <c r="C131" s="233"/>
      <c r="D131" s="233"/>
      <c r="E131" s="233"/>
      <c r="F131" s="233"/>
      <c r="G131" s="233"/>
      <c r="H131" s="233"/>
      <c r="I131" s="233"/>
      <c r="J131" s="233"/>
      <c r="K131" s="233"/>
      <c r="L131" s="233"/>
      <c r="M131" s="233"/>
      <c r="N131" s="233"/>
      <c r="O131" s="233"/>
      <c r="P131" s="233"/>
      <c r="Q131" s="233"/>
      <c r="R131" s="233"/>
      <c r="S131" s="233"/>
      <c r="BB131" s="229" t="s">
        <v>1788</v>
      </c>
      <c r="BC131" s="230" t="s">
        <v>13</v>
      </c>
      <c r="BD131" s="209">
        <v>11</v>
      </c>
      <c r="BE131" s="209">
        <v>11</v>
      </c>
      <c r="BF131" s="209">
        <v>0</v>
      </c>
      <c r="BG131" s="209">
        <v>8</v>
      </c>
      <c r="BH131" s="209">
        <v>0</v>
      </c>
      <c r="BI131" s="209">
        <v>3</v>
      </c>
      <c r="BJ131" s="209">
        <v>0</v>
      </c>
      <c r="BK131" s="209">
        <v>1</v>
      </c>
      <c r="BL131" s="209">
        <v>1</v>
      </c>
      <c r="BM131" s="209">
        <v>0</v>
      </c>
    </row>
    <row r="132" spans="2:65" x14ac:dyDescent="0.25">
      <c r="B132" s="233"/>
      <c r="C132" s="233"/>
      <c r="D132" s="233"/>
      <c r="E132" s="233"/>
      <c r="F132" s="233"/>
      <c r="G132" s="233"/>
      <c r="H132" s="233"/>
      <c r="I132" s="233"/>
      <c r="J132" s="233"/>
      <c r="K132" s="233"/>
      <c r="L132" s="233"/>
      <c r="M132" s="233"/>
      <c r="N132" s="233"/>
      <c r="O132" s="233"/>
      <c r="P132" s="233"/>
      <c r="Q132" s="233"/>
      <c r="R132" s="233"/>
      <c r="S132" s="233"/>
      <c r="BB132" s="229" t="s">
        <v>1789</v>
      </c>
      <c r="BC132" s="230" t="s">
        <v>1790</v>
      </c>
      <c r="BD132" s="209">
        <v>79</v>
      </c>
      <c r="BE132" s="209">
        <v>79</v>
      </c>
      <c r="BF132" s="209">
        <v>0</v>
      </c>
      <c r="BG132" s="209">
        <v>0</v>
      </c>
      <c r="BH132" s="209">
        <v>0</v>
      </c>
      <c r="BI132" s="209">
        <v>79</v>
      </c>
      <c r="BJ132" s="209">
        <v>0</v>
      </c>
      <c r="BK132" s="209">
        <v>77</v>
      </c>
      <c r="BL132" s="209">
        <v>1</v>
      </c>
      <c r="BM132" s="209">
        <v>0</v>
      </c>
    </row>
    <row r="133" spans="2:65" x14ac:dyDescent="0.25">
      <c r="B133" s="233"/>
      <c r="C133" s="233"/>
      <c r="D133" s="233"/>
      <c r="E133" s="233"/>
      <c r="F133" s="233"/>
      <c r="G133" s="233"/>
      <c r="H133" s="233"/>
      <c r="I133" s="233"/>
      <c r="J133" s="233"/>
      <c r="K133" s="233"/>
      <c r="L133" s="233"/>
      <c r="M133" s="233"/>
      <c r="N133" s="233"/>
      <c r="O133" s="233"/>
      <c r="P133" s="233"/>
      <c r="Q133" s="233"/>
      <c r="R133" s="233"/>
      <c r="S133" s="233"/>
      <c r="BB133" s="229" t="s">
        <v>1791</v>
      </c>
      <c r="BC133" s="230" t="s">
        <v>635</v>
      </c>
      <c r="BD133" s="209">
        <v>6</v>
      </c>
      <c r="BE133" s="209">
        <v>6</v>
      </c>
      <c r="BF133" s="209">
        <v>0</v>
      </c>
      <c r="BG133" s="209">
        <v>0</v>
      </c>
      <c r="BH133" s="209">
        <v>0</v>
      </c>
      <c r="BI133" s="209">
        <v>6</v>
      </c>
      <c r="BJ133" s="209">
        <v>0</v>
      </c>
      <c r="BK133" s="209">
        <v>4</v>
      </c>
      <c r="BL133" s="209">
        <v>1</v>
      </c>
      <c r="BM133" s="209">
        <v>0</v>
      </c>
    </row>
    <row r="134" spans="2:65" x14ac:dyDescent="0.25">
      <c r="B134" s="233"/>
      <c r="C134" s="233"/>
      <c r="D134" s="233"/>
      <c r="E134" s="233"/>
      <c r="F134" s="233"/>
      <c r="G134" s="233"/>
      <c r="H134" s="233"/>
      <c r="I134" s="233"/>
      <c r="J134" s="233"/>
      <c r="K134" s="233"/>
      <c r="L134" s="233"/>
      <c r="M134" s="233"/>
      <c r="N134" s="233"/>
      <c r="O134" s="233"/>
      <c r="P134" s="233"/>
      <c r="Q134" s="233"/>
      <c r="R134" s="233"/>
      <c r="S134" s="233"/>
      <c r="BB134" s="229" t="s">
        <v>1792</v>
      </c>
      <c r="BC134" s="230" t="s">
        <v>19</v>
      </c>
      <c r="BD134" s="209">
        <v>0</v>
      </c>
      <c r="BE134" s="209">
        <v>0</v>
      </c>
      <c r="BF134" s="209">
        <v>0</v>
      </c>
      <c r="BG134" s="209">
        <v>0</v>
      </c>
      <c r="BH134" s="209">
        <v>0</v>
      </c>
      <c r="BI134" s="209">
        <v>0</v>
      </c>
      <c r="BJ134" s="209">
        <v>0</v>
      </c>
      <c r="BK134" s="209">
        <v>-1</v>
      </c>
      <c r="BL134" s="209">
        <v>1</v>
      </c>
      <c r="BM134" s="209">
        <v>0</v>
      </c>
    </row>
    <row r="135" spans="2:65" x14ac:dyDescent="0.25">
      <c r="B135" s="233"/>
      <c r="C135" s="233"/>
      <c r="D135" s="233"/>
      <c r="E135" s="233"/>
      <c r="F135" s="233"/>
      <c r="G135" s="233"/>
      <c r="H135" s="233"/>
      <c r="I135" s="233"/>
      <c r="J135" s="233"/>
      <c r="K135" s="233"/>
      <c r="L135" s="233"/>
      <c r="M135" s="233"/>
      <c r="N135" s="233"/>
      <c r="O135" s="233"/>
      <c r="P135" s="233"/>
      <c r="Q135" s="233"/>
      <c r="R135" s="233"/>
      <c r="S135" s="233"/>
      <c r="BB135" s="229" t="s">
        <v>1793</v>
      </c>
      <c r="BC135" s="230" t="s">
        <v>40</v>
      </c>
      <c r="BD135" s="209">
        <v>0</v>
      </c>
      <c r="BE135" s="209">
        <v>0</v>
      </c>
      <c r="BF135" s="209">
        <v>0</v>
      </c>
      <c r="BG135" s="209">
        <v>0</v>
      </c>
      <c r="BH135" s="209">
        <v>0</v>
      </c>
      <c r="BI135" s="209">
        <v>0</v>
      </c>
      <c r="BJ135" s="209">
        <v>0</v>
      </c>
      <c r="BK135" s="209">
        <v>0</v>
      </c>
      <c r="BL135" s="209">
        <v>0</v>
      </c>
      <c r="BM135" s="209">
        <v>0</v>
      </c>
    </row>
    <row r="136" spans="2:65" x14ac:dyDescent="0.25">
      <c r="B136" s="233"/>
      <c r="C136" s="233"/>
      <c r="D136" s="233"/>
      <c r="E136" s="233"/>
      <c r="F136" s="233"/>
      <c r="G136" s="233"/>
      <c r="H136" s="233"/>
      <c r="I136" s="233"/>
      <c r="J136" s="233"/>
      <c r="K136" s="233"/>
      <c r="L136" s="233"/>
      <c r="M136" s="233"/>
      <c r="N136" s="233"/>
      <c r="O136" s="233"/>
      <c r="P136" s="233"/>
      <c r="Q136" s="233"/>
      <c r="R136" s="233"/>
      <c r="S136" s="233"/>
      <c r="BB136" s="229" t="s">
        <v>1794</v>
      </c>
      <c r="BC136" s="230" t="s">
        <v>676</v>
      </c>
      <c r="BD136" s="209">
        <v>0</v>
      </c>
      <c r="BE136" s="209">
        <v>0</v>
      </c>
      <c r="BF136" s="209">
        <v>0</v>
      </c>
      <c r="BG136" s="209">
        <v>0</v>
      </c>
      <c r="BH136" s="209">
        <v>0</v>
      </c>
      <c r="BI136" s="209">
        <v>0</v>
      </c>
      <c r="BJ136" s="209">
        <v>0</v>
      </c>
      <c r="BK136" s="209">
        <v>0</v>
      </c>
      <c r="BL136" s="209">
        <v>0</v>
      </c>
      <c r="BM136" s="209">
        <v>0</v>
      </c>
    </row>
    <row r="137" spans="2:65" x14ac:dyDescent="0.25">
      <c r="B137" s="233"/>
      <c r="C137" s="233"/>
      <c r="D137" s="233"/>
      <c r="E137" s="233"/>
      <c r="F137" s="233"/>
      <c r="G137" s="233"/>
      <c r="H137" s="233"/>
      <c r="I137" s="233"/>
      <c r="J137" s="233"/>
      <c r="K137" s="233"/>
      <c r="L137" s="233"/>
      <c r="M137" s="233"/>
      <c r="N137" s="233"/>
      <c r="O137" s="233"/>
      <c r="P137" s="233"/>
      <c r="Q137" s="233"/>
      <c r="R137" s="233"/>
      <c r="S137" s="233"/>
      <c r="BB137" s="229" t="s">
        <v>1795</v>
      </c>
      <c r="BC137" s="230" t="s">
        <v>34</v>
      </c>
      <c r="BD137" s="209">
        <v>11</v>
      </c>
      <c r="BE137" s="209">
        <v>11</v>
      </c>
      <c r="BF137" s="209">
        <v>0</v>
      </c>
      <c r="BG137" s="209">
        <v>4</v>
      </c>
      <c r="BH137" s="209">
        <v>0</v>
      </c>
      <c r="BI137" s="209">
        <v>7</v>
      </c>
      <c r="BJ137" s="209">
        <v>0</v>
      </c>
      <c r="BK137" s="209">
        <v>7</v>
      </c>
      <c r="BL137" s="209">
        <v>0</v>
      </c>
      <c r="BM137" s="209">
        <v>0</v>
      </c>
    </row>
    <row r="138" spans="2:65" x14ac:dyDescent="0.25">
      <c r="B138" s="233"/>
      <c r="C138" s="233"/>
      <c r="D138" s="233"/>
      <c r="E138" s="233"/>
      <c r="F138" s="233"/>
      <c r="G138" s="233"/>
      <c r="H138" s="233"/>
      <c r="I138" s="233"/>
      <c r="J138" s="233"/>
      <c r="K138" s="233"/>
      <c r="L138" s="233"/>
      <c r="M138" s="233"/>
      <c r="N138" s="233"/>
      <c r="O138" s="233"/>
      <c r="P138" s="233"/>
      <c r="Q138" s="233"/>
      <c r="R138" s="233"/>
      <c r="S138" s="233"/>
      <c r="BB138" s="229" t="s">
        <v>1796</v>
      </c>
      <c r="BC138" s="230" t="s">
        <v>22</v>
      </c>
      <c r="BD138" s="209">
        <v>3837</v>
      </c>
      <c r="BE138" s="209">
        <v>989</v>
      </c>
      <c r="BF138" s="209">
        <v>2847</v>
      </c>
      <c r="BG138" s="209">
        <v>227</v>
      </c>
      <c r="BH138" s="209">
        <v>1754</v>
      </c>
      <c r="BI138" s="209">
        <v>1855</v>
      </c>
      <c r="BJ138" s="209">
        <v>4</v>
      </c>
      <c r="BK138" s="209">
        <v>1069</v>
      </c>
      <c r="BL138" s="209">
        <v>775</v>
      </c>
      <c r="BM138" s="209">
        <v>7</v>
      </c>
    </row>
    <row r="139" spans="2:65" x14ac:dyDescent="0.25">
      <c r="B139" s="233"/>
      <c r="C139" s="233"/>
      <c r="D139" s="233"/>
      <c r="E139" s="233"/>
      <c r="F139" s="233"/>
      <c r="G139" s="233"/>
      <c r="H139" s="233"/>
      <c r="I139" s="233"/>
      <c r="J139" s="233"/>
      <c r="K139" s="233"/>
      <c r="L139" s="233"/>
      <c r="M139" s="233"/>
      <c r="N139" s="233"/>
      <c r="O139" s="233"/>
      <c r="P139" s="233"/>
      <c r="Q139" s="233"/>
      <c r="R139" s="233"/>
      <c r="S139" s="233"/>
      <c r="BB139" s="229" t="s">
        <v>1797</v>
      </c>
      <c r="BC139" s="230" t="s">
        <v>32</v>
      </c>
      <c r="BD139" s="209">
        <v>14</v>
      </c>
      <c r="BE139" s="209">
        <v>14</v>
      </c>
      <c r="BF139" s="209">
        <v>0</v>
      </c>
      <c r="BG139" s="209">
        <v>14</v>
      </c>
      <c r="BH139" s="209">
        <v>0</v>
      </c>
      <c r="BI139" s="209">
        <v>0</v>
      </c>
      <c r="BJ139" s="209">
        <v>0</v>
      </c>
      <c r="BK139" s="209">
        <v>0</v>
      </c>
      <c r="BL139" s="209">
        <v>0</v>
      </c>
      <c r="BM139" s="209">
        <v>0</v>
      </c>
    </row>
    <row r="140" spans="2:65" x14ac:dyDescent="0.25">
      <c r="B140" s="233"/>
      <c r="C140" s="233"/>
      <c r="D140" s="233"/>
      <c r="E140" s="233"/>
      <c r="F140" s="233"/>
      <c r="G140" s="233"/>
      <c r="H140" s="233"/>
      <c r="I140" s="233"/>
      <c r="J140" s="233"/>
      <c r="K140" s="233"/>
      <c r="L140" s="233"/>
      <c r="M140" s="233"/>
      <c r="N140" s="233"/>
      <c r="O140" s="233"/>
      <c r="P140" s="233"/>
      <c r="Q140" s="233"/>
      <c r="R140" s="233"/>
      <c r="S140" s="233"/>
      <c r="BB140" s="229" t="s">
        <v>1798</v>
      </c>
      <c r="BC140" s="230" t="s">
        <v>231</v>
      </c>
      <c r="BD140" s="209">
        <v>4225</v>
      </c>
      <c r="BE140" s="209">
        <v>1110</v>
      </c>
      <c r="BF140" s="209">
        <v>3115</v>
      </c>
      <c r="BG140" s="209">
        <v>594</v>
      </c>
      <c r="BH140" s="209">
        <v>1322</v>
      </c>
      <c r="BI140" s="209">
        <v>2310</v>
      </c>
      <c r="BJ140" s="209">
        <v>31</v>
      </c>
      <c r="BK140" s="209">
        <v>1862</v>
      </c>
      <c r="BL140" s="209">
        <v>417</v>
      </c>
      <c r="BM140" s="209">
        <v>0</v>
      </c>
    </row>
    <row r="141" spans="2:65" x14ac:dyDescent="0.25">
      <c r="B141" s="233"/>
      <c r="C141" s="233"/>
      <c r="D141" s="233"/>
      <c r="E141" s="233"/>
      <c r="F141" s="233"/>
      <c r="G141" s="233"/>
      <c r="H141" s="233"/>
      <c r="I141" s="233"/>
      <c r="J141" s="233"/>
      <c r="K141" s="233"/>
      <c r="L141" s="233"/>
      <c r="M141" s="233"/>
      <c r="N141" s="233"/>
      <c r="O141" s="233"/>
      <c r="P141" s="233"/>
      <c r="Q141" s="233"/>
      <c r="R141" s="233"/>
      <c r="S141" s="233"/>
      <c r="BB141" s="229" t="s">
        <v>1799</v>
      </c>
      <c r="BC141" s="230" t="s">
        <v>741</v>
      </c>
      <c r="BD141" s="209">
        <v>226</v>
      </c>
      <c r="BE141" s="209">
        <v>226</v>
      </c>
      <c r="BF141" s="209">
        <v>0</v>
      </c>
      <c r="BG141" s="209">
        <v>11</v>
      </c>
      <c r="BH141" s="209">
        <v>36</v>
      </c>
      <c r="BI141" s="209">
        <v>178</v>
      </c>
      <c r="BJ141" s="209">
        <v>0</v>
      </c>
      <c r="BK141" s="209">
        <v>175</v>
      </c>
      <c r="BL141" s="209">
        <v>3</v>
      </c>
      <c r="BM141" s="209">
        <v>0</v>
      </c>
    </row>
    <row r="142" spans="2:65" x14ac:dyDescent="0.25">
      <c r="B142" s="233"/>
      <c r="C142" s="233"/>
      <c r="D142" s="233"/>
      <c r="E142" s="233"/>
      <c r="F142" s="233"/>
      <c r="G142" s="233"/>
      <c r="H142" s="233"/>
      <c r="I142" s="233"/>
      <c r="J142" s="233"/>
      <c r="K142" s="233"/>
      <c r="L142" s="233"/>
      <c r="M142" s="233"/>
      <c r="N142" s="233"/>
      <c r="O142" s="233"/>
      <c r="P142" s="233"/>
      <c r="Q142" s="233"/>
      <c r="R142" s="233"/>
      <c r="S142" s="233"/>
      <c r="BB142" s="229" t="s">
        <v>1800</v>
      </c>
      <c r="BC142" s="230" t="s">
        <v>47</v>
      </c>
      <c r="BD142" s="209">
        <v>39085</v>
      </c>
      <c r="BE142" s="209">
        <v>6951</v>
      </c>
      <c r="BF142" s="209">
        <v>32134</v>
      </c>
      <c r="BG142" s="209">
        <v>4154</v>
      </c>
      <c r="BH142" s="209">
        <v>9958</v>
      </c>
      <c r="BI142" s="209">
        <v>24973</v>
      </c>
      <c r="BJ142" s="209">
        <v>1012</v>
      </c>
      <c r="BK142" s="209">
        <v>12682</v>
      </c>
      <c r="BL142" s="209">
        <v>11280</v>
      </c>
      <c r="BM142" s="209">
        <v>0</v>
      </c>
    </row>
    <row r="143" spans="2:65" x14ac:dyDescent="0.25">
      <c r="B143" s="233"/>
      <c r="C143" s="233"/>
      <c r="D143" s="233"/>
      <c r="E143" s="233"/>
      <c r="F143" s="233"/>
      <c r="G143" s="233"/>
      <c r="H143" s="233"/>
      <c r="I143" s="233"/>
      <c r="J143" s="233"/>
      <c r="K143" s="233"/>
      <c r="L143" s="233"/>
      <c r="M143" s="233"/>
      <c r="N143" s="233"/>
      <c r="O143" s="233"/>
      <c r="P143" s="233"/>
      <c r="Q143" s="233"/>
      <c r="R143" s="233"/>
      <c r="S143" s="233"/>
      <c r="BB143" s="229" t="s">
        <v>1801</v>
      </c>
      <c r="BC143" s="230" t="s">
        <v>228</v>
      </c>
      <c r="BD143" s="209">
        <v>38</v>
      </c>
      <c r="BE143" s="209">
        <v>38</v>
      </c>
      <c r="BF143" s="209">
        <v>0</v>
      </c>
      <c r="BG143" s="209">
        <v>8</v>
      </c>
      <c r="BH143" s="209">
        <v>-6</v>
      </c>
      <c r="BI143" s="209">
        <v>35</v>
      </c>
      <c r="BJ143" s="209">
        <v>0</v>
      </c>
      <c r="BK143" s="209">
        <v>35</v>
      </c>
      <c r="BL143" s="209">
        <v>0</v>
      </c>
      <c r="BM143" s="209">
        <v>0</v>
      </c>
    </row>
    <row r="144" spans="2:65" x14ac:dyDescent="0.25">
      <c r="B144" s="233"/>
      <c r="C144" s="233"/>
      <c r="D144" s="233"/>
      <c r="E144" s="233"/>
      <c r="F144" s="233"/>
      <c r="G144" s="233"/>
      <c r="H144" s="233"/>
      <c r="I144" s="233"/>
      <c r="J144" s="233"/>
      <c r="K144" s="233"/>
      <c r="L144" s="233"/>
      <c r="M144" s="233"/>
      <c r="N144" s="233"/>
      <c r="O144" s="233"/>
      <c r="P144" s="233"/>
      <c r="Q144" s="233"/>
      <c r="R144" s="233"/>
      <c r="S144" s="233"/>
      <c r="BB144" s="229" t="s">
        <v>1802</v>
      </c>
      <c r="BC144" s="230" t="s">
        <v>59</v>
      </c>
      <c r="BD144" s="209">
        <v>81</v>
      </c>
      <c r="BE144" s="209">
        <v>81</v>
      </c>
      <c r="BF144" s="209">
        <v>0</v>
      </c>
      <c r="BG144" s="209">
        <v>1</v>
      </c>
      <c r="BH144" s="209">
        <v>0</v>
      </c>
      <c r="BI144" s="209">
        <v>80</v>
      </c>
      <c r="BJ144" s="209">
        <v>51</v>
      </c>
      <c r="BK144" s="209">
        <v>25</v>
      </c>
      <c r="BL144" s="209">
        <v>4</v>
      </c>
      <c r="BM144" s="209">
        <v>0</v>
      </c>
    </row>
    <row r="145" spans="2:65" x14ac:dyDescent="0.25">
      <c r="B145" s="233"/>
      <c r="C145" s="233"/>
      <c r="D145" s="233"/>
      <c r="E145" s="233"/>
      <c r="F145" s="233"/>
      <c r="G145" s="233"/>
      <c r="H145" s="233"/>
      <c r="I145" s="233"/>
      <c r="J145" s="233"/>
      <c r="K145" s="233"/>
      <c r="L145" s="233"/>
      <c r="M145" s="233"/>
      <c r="N145" s="233"/>
      <c r="O145" s="233"/>
      <c r="P145" s="233"/>
      <c r="Q145" s="233"/>
      <c r="R145" s="233"/>
      <c r="S145" s="233"/>
      <c r="BB145" s="229" t="s">
        <v>1803</v>
      </c>
      <c r="BC145" s="230" t="s">
        <v>686</v>
      </c>
      <c r="BD145" s="209">
        <v>3</v>
      </c>
      <c r="BE145" s="209">
        <v>3</v>
      </c>
      <c r="BF145" s="209">
        <v>0</v>
      </c>
      <c r="BG145" s="209">
        <v>0</v>
      </c>
      <c r="BH145" s="209">
        <v>3</v>
      </c>
      <c r="BI145" s="209">
        <v>0</v>
      </c>
      <c r="BJ145" s="209">
        <v>0</v>
      </c>
      <c r="BK145" s="209">
        <v>0</v>
      </c>
      <c r="BL145" s="209">
        <v>0</v>
      </c>
      <c r="BM145" s="209">
        <v>0</v>
      </c>
    </row>
    <row r="146" spans="2:65" x14ac:dyDescent="0.25">
      <c r="B146" s="233"/>
      <c r="C146" s="233"/>
      <c r="D146" s="233"/>
      <c r="E146" s="233"/>
      <c r="F146" s="233"/>
      <c r="G146" s="233"/>
      <c r="H146" s="233"/>
      <c r="I146" s="233"/>
      <c r="J146" s="233"/>
      <c r="K146" s="233"/>
      <c r="L146" s="233"/>
      <c r="M146" s="233"/>
      <c r="N146" s="233"/>
      <c r="O146" s="233"/>
      <c r="P146" s="233"/>
      <c r="Q146" s="233"/>
      <c r="R146" s="233"/>
      <c r="S146" s="233"/>
      <c r="BB146" s="229" t="s">
        <v>1804</v>
      </c>
      <c r="BC146" s="230" t="s">
        <v>611</v>
      </c>
      <c r="BD146" s="209">
        <v>1</v>
      </c>
      <c r="BE146" s="209">
        <v>1</v>
      </c>
      <c r="BF146" s="209">
        <v>0</v>
      </c>
      <c r="BG146" s="209">
        <v>0</v>
      </c>
      <c r="BH146" s="209">
        <v>1</v>
      </c>
      <c r="BI146" s="209">
        <v>0</v>
      </c>
      <c r="BJ146" s="209">
        <v>0</v>
      </c>
      <c r="BK146" s="209">
        <v>0</v>
      </c>
      <c r="BL146" s="209">
        <v>0</v>
      </c>
      <c r="BM146" s="209">
        <v>0</v>
      </c>
    </row>
    <row r="147" spans="2:65" x14ac:dyDescent="0.25">
      <c r="B147" s="233"/>
      <c r="C147" s="233"/>
      <c r="D147" s="233"/>
      <c r="E147" s="233"/>
      <c r="F147" s="233"/>
      <c r="G147" s="233"/>
      <c r="H147" s="233"/>
      <c r="I147" s="233"/>
      <c r="J147" s="233"/>
      <c r="K147" s="233"/>
      <c r="L147" s="233"/>
      <c r="M147" s="233"/>
      <c r="N147" s="233"/>
      <c r="O147" s="233"/>
      <c r="P147" s="233"/>
      <c r="Q147" s="233"/>
      <c r="R147" s="233"/>
      <c r="S147" s="233"/>
      <c r="BB147" s="229" t="s">
        <v>1805</v>
      </c>
      <c r="BC147" s="230" t="s">
        <v>1560</v>
      </c>
      <c r="BD147" s="209">
        <v>3</v>
      </c>
      <c r="BE147" s="209">
        <v>3</v>
      </c>
      <c r="BF147" s="209">
        <v>0</v>
      </c>
      <c r="BG147" s="209">
        <v>0</v>
      </c>
      <c r="BH147" s="209">
        <v>0</v>
      </c>
      <c r="BI147" s="209">
        <v>3</v>
      </c>
      <c r="BJ147" s="209">
        <v>0</v>
      </c>
      <c r="BK147" s="209">
        <v>1</v>
      </c>
      <c r="BL147" s="209">
        <v>1</v>
      </c>
      <c r="BM147" s="209">
        <v>0</v>
      </c>
    </row>
    <row r="148" spans="2:65" x14ac:dyDescent="0.25">
      <c r="B148" s="233"/>
      <c r="C148" s="233"/>
      <c r="D148" s="233"/>
      <c r="E148" s="233"/>
      <c r="F148" s="233"/>
      <c r="G148" s="233"/>
      <c r="H148" s="233"/>
      <c r="I148" s="233"/>
      <c r="J148" s="233"/>
      <c r="K148" s="233"/>
      <c r="L148" s="233"/>
      <c r="M148" s="233"/>
      <c r="N148" s="233"/>
      <c r="O148" s="233"/>
      <c r="P148" s="233"/>
      <c r="Q148" s="233"/>
      <c r="R148" s="233"/>
      <c r="S148" s="233"/>
      <c r="BB148" s="229" t="s">
        <v>1806</v>
      </c>
      <c r="BC148" s="230" t="s">
        <v>693</v>
      </c>
      <c r="BD148" s="209">
        <v>131</v>
      </c>
      <c r="BE148" s="209">
        <v>131</v>
      </c>
      <c r="BF148" s="209">
        <v>0</v>
      </c>
      <c r="BG148" s="209">
        <v>0</v>
      </c>
      <c r="BH148" s="209">
        <v>126</v>
      </c>
      <c r="BI148" s="209">
        <v>4</v>
      </c>
      <c r="BJ148" s="209">
        <v>0</v>
      </c>
      <c r="BK148" s="209">
        <v>0</v>
      </c>
      <c r="BL148" s="209">
        <v>4</v>
      </c>
      <c r="BM148" s="209">
        <v>0</v>
      </c>
    </row>
    <row r="149" spans="2:65" x14ac:dyDescent="0.25">
      <c r="B149" s="233"/>
      <c r="C149" s="233"/>
      <c r="D149" s="233"/>
      <c r="E149" s="233"/>
      <c r="F149" s="233"/>
      <c r="G149" s="233"/>
      <c r="H149" s="233"/>
      <c r="I149" s="233"/>
      <c r="J149" s="233"/>
      <c r="K149" s="233"/>
      <c r="L149" s="233"/>
      <c r="M149" s="233"/>
      <c r="N149" s="233"/>
      <c r="O149" s="233"/>
      <c r="P149" s="233"/>
      <c r="Q149" s="233"/>
      <c r="R149" s="233"/>
      <c r="S149" s="233"/>
      <c r="BB149" s="229" t="s">
        <v>1807</v>
      </c>
      <c r="BC149" s="230" t="s">
        <v>526</v>
      </c>
      <c r="BD149" s="209">
        <v>86</v>
      </c>
      <c r="BE149" s="209">
        <v>84</v>
      </c>
      <c r="BF149" s="209">
        <v>1</v>
      </c>
      <c r="BG149" s="209">
        <v>0</v>
      </c>
      <c r="BH149" s="209">
        <v>0</v>
      </c>
      <c r="BI149" s="209">
        <v>86</v>
      </c>
      <c r="BJ149" s="209">
        <v>11</v>
      </c>
      <c r="BK149" s="209">
        <v>72</v>
      </c>
      <c r="BL149" s="209">
        <v>3</v>
      </c>
      <c r="BM149" s="209">
        <v>0</v>
      </c>
    </row>
    <row r="150" spans="2:65" x14ac:dyDescent="0.25">
      <c r="B150" s="233"/>
      <c r="C150" s="233"/>
      <c r="D150" s="233"/>
      <c r="E150" s="233"/>
      <c r="F150" s="233"/>
      <c r="G150" s="233"/>
      <c r="H150" s="233"/>
      <c r="I150" s="233"/>
      <c r="J150" s="233"/>
      <c r="K150" s="233"/>
      <c r="L150" s="233"/>
      <c r="M150" s="233"/>
      <c r="N150" s="233"/>
      <c r="O150" s="233"/>
      <c r="P150" s="233"/>
      <c r="Q150" s="233"/>
      <c r="R150" s="233"/>
      <c r="S150" s="233"/>
      <c r="BB150" s="229" t="s">
        <v>1808</v>
      </c>
      <c r="BC150" s="230" t="s">
        <v>263</v>
      </c>
      <c r="BD150" s="209">
        <v>69</v>
      </c>
      <c r="BE150" s="209">
        <v>69</v>
      </c>
      <c r="BF150" s="209">
        <v>0</v>
      </c>
      <c r="BG150" s="209">
        <v>62</v>
      </c>
      <c r="BH150" s="209">
        <v>-7</v>
      </c>
      <c r="BI150" s="209">
        <v>14</v>
      </c>
      <c r="BJ150" s="209">
        <v>0</v>
      </c>
      <c r="BK150" s="209">
        <v>7</v>
      </c>
      <c r="BL150" s="209">
        <v>7</v>
      </c>
      <c r="BM150" s="209">
        <v>0</v>
      </c>
    </row>
    <row r="151" spans="2:65" x14ac:dyDescent="0.25">
      <c r="B151" s="233"/>
      <c r="C151" s="233"/>
      <c r="D151" s="233"/>
      <c r="E151" s="233"/>
      <c r="F151" s="233"/>
      <c r="G151" s="233"/>
      <c r="H151" s="233"/>
      <c r="I151" s="233"/>
      <c r="J151" s="233"/>
      <c r="K151" s="233"/>
      <c r="L151" s="233"/>
      <c r="M151" s="233"/>
      <c r="N151" s="233"/>
      <c r="O151" s="233"/>
      <c r="P151" s="233"/>
      <c r="Q151" s="233"/>
      <c r="R151" s="233"/>
      <c r="S151" s="233"/>
      <c r="BB151" s="229" t="s">
        <v>1809</v>
      </c>
      <c r="BC151" s="230" t="s">
        <v>48</v>
      </c>
      <c r="BD151" s="209">
        <v>25</v>
      </c>
      <c r="BE151" s="209">
        <v>25</v>
      </c>
      <c r="BF151" s="209">
        <v>0</v>
      </c>
      <c r="BG151" s="209">
        <v>0</v>
      </c>
      <c r="BH151" s="209">
        <v>0</v>
      </c>
      <c r="BI151" s="209">
        <v>25</v>
      </c>
      <c r="BJ151" s="209">
        <v>0</v>
      </c>
      <c r="BK151" s="209">
        <v>25</v>
      </c>
      <c r="BL151" s="209">
        <v>0</v>
      </c>
      <c r="BM151" s="209">
        <v>0</v>
      </c>
    </row>
    <row r="152" spans="2:65" x14ac:dyDescent="0.25">
      <c r="B152" s="233"/>
      <c r="C152" s="233"/>
      <c r="D152" s="233"/>
      <c r="E152" s="233"/>
      <c r="F152" s="233"/>
      <c r="G152" s="233"/>
      <c r="H152" s="233"/>
      <c r="I152" s="233"/>
      <c r="J152" s="233"/>
      <c r="K152" s="233"/>
      <c r="L152" s="233"/>
      <c r="M152" s="233"/>
      <c r="N152" s="233"/>
      <c r="O152" s="233"/>
      <c r="P152" s="233"/>
      <c r="Q152" s="233"/>
      <c r="R152" s="233"/>
      <c r="S152" s="233"/>
      <c r="BB152" s="229" t="s">
        <v>1810</v>
      </c>
      <c r="BC152" s="230" t="s">
        <v>224</v>
      </c>
      <c r="BD152" s="209">
        <v>554</v>
      </c>
      <c r="BE152" s="209">
        <v>10</v>
      </c>
      <c r="BF152" s="209">
        <v>544</v>
      </c>
      <c r="BG152" s="209">
        <v>173</v>
      </c>
      <c r="BH152" s="209">
        <v>74</v>
      </c>
      <c r="BI152" s="209">
        <v>307</v>
      </c>
      <c r="BJ152" s="209">
        <v>0</v>
      </c>
      <c r="BK152" s="209">
        <v>300</v>
      </c>
      <c r="BL152" s="209">
        <v>7</v>
      </c>
      <c r="BM152" s="209">
        <v>0</v>
      </c>
    </row>
    <row r="153" spans="2:65" x14ac:dyDescent="0.25">
      <c r="B153" s="233"/>
      <c r="C153" s="233"/>
      <c r="D153" s="233"/>
      <c r="E153" s="233"/>
      <c r="F153" s="233"/>
      <c r="G153" s="233"/>
      <c r="H153" s="233"/>
      <c r="I153" s="233"/>
      <c r="J153" s="233"/>
      <c r="K153" s="233"/>
      <c r="L153" s="233"/>
      <c r="M153" s="233"/>
      <c r="N153" s="233"/>
      <c r="O153" s="233"/>
      <c r="P153" s="233"/>
      <c r="Q153" s="233"/>
      <c r="R153" s="233"/>
      <c r="S153" s="233"/>
      <c r="BB153" s="229" t="s">
        <v>1811</v>
      </c>
      <c r="BC153" s="230" t="s">
        <v>60</v>
      </c>
      <c r="BD153" s="209">
        <v>1100</v>
      </c>
      <c r="BE153" s="209">
        <v>370</v>
      </c>
      <c r="BF153" s="209">
        <v>730</v>
      </c>
      <c r="BG153" s="209">
        <v>44</v>
      </c>
      <c r="BH153" s="209">
        <v>310</v>
      </c>
      <c r="BI153" s="209">
        <v>747</v>
      </c>
      <c r="BJ153" s="209">
        <v>1</v>
      </c>
      <c r="BK153" s="209">
        <v>707</v>
      </c>
      <c r="BL153" s="209">
        <v>38</v>
      </c>
      <c r="BM153" s="209">
        <v>0</v>
      </c>
    </row>
    <row r="154" spans="2:65" x14ac:dyDescent="0.25">
      <c r="B154" s="233"/>
      <c r="C154" s="233"/>
      <c r="D154" s="233"/>
      <c r="E154" s="233"/>
      <c r="F154" s="233"/>
      <c r="G154" s="233"/>
      <c r="H154" s="233"/>
      <c r="I154" s="233"/>
      <c r="J154" s="233"/>
      <c r="K154" s="233"/>
      <c r="L154" s="233"/>
      <c r="M154" s="233"/>
      <c r="N154" s="233"/>
      <c r="O154" s="233"/>
      <c r="P154" s="233"/>
      <c r="Q154" s="233"/>
      <c r="R154" s="233"/>
      <c r="S154" s="233"/>
      <c r="BB154" s="229" t="s">
        <v>1812</v>
      </c>
      <c r="BC154" s="230" t="s">
        <v>39</v>
      </c>
      <c r="BD154" s="209">
        <v>52</v>
      </c>
      <c r="BE154" s="209">
        <v>52</v>
      </c>
      <c r="BF154" s="209">
        <v>0</v>
      </c>
      <c r="BG154" s="209">
        <v>0</v>
      </c>
      <c r="BH154" s="209">
        <v>0</v>
      </c>
      <c r="BI154" s="209">
        <v>52</v>
      </c>
      <c r="BJ154" s="209">
        <v>6</v>
      </c>
      <c r="BK154" s="209">
        <v>39</v>
      </c>
      <c r="BL154" s="209">
        <v>7</v>
      </c>
      <c r="BM154" s="209">
        <v>0</v>
      </c>
    </row>
    <row r="155" spans="2:65" x14ac:dyDescent="0.25">
      <c r="B155" s="233"/>
      <c r="C155" s="233"/>
      <c r="D155" s="233"/>
      <c r="E155" s="233"/>
      <c r="F155" s="233"/>
      <c r="G155" s="233"/>
      <c r="H155" s="233"/>
      <c r="I155" s="233"/>
      <c r="J155" s="233"/>
      <c r="K155" s="233"/>
      <c r="L155" s="233"/>
      <c r="M155" s="233"/>
      <c r="N155" s="233"/>
      <c r="O155" s="233"/>
      <c r="P155" s="233"/>
      <c r="Q155" s="233"/>
      <c r="R155" s="233"/>
      <c r="S155" s="233"/>
      <c r="BB155" s="229" t="s">
        <v>1813</v>
      </c>
      <c r="BC155" s="230" t="s">
        <v>55</v>
      </c>
      <c r="BD155" s="209">
        <v>1144</v>
      </c>
      <c r="BE155" s="209">
        <v>577</v>
      </c>
      <c r="BF155" s="209">
        <v>567</v>
      </c>
      <c r="BG155" s="209">
        <v>8</v>
      </c>
      <c r="BH155" s="209">
        <v>334</v>
      </c>
      <c r="BI155" s="209">
        <v>801</v>
      </c>
      <c r="BJ155" s="209">
        <v>8</v>
      </c>
      <c r="BK155" s="209">
        <v>602</v>
      </c>
      <c r="BL155" s="209">
        <v>177</v>
      </c>
      <c r="BM155" s="209">
        <v>14</v>
      </c>
    </row>
    <row r="156" spans="2:65" x14ac:dyDescent="0.25">
      <c r="B156" s="233"/>
      <c r="C156" s="233"/>
      <c r="D156" s="233"/>
      <c r="E156" s="233"/>
      <c r="F156" s="233"/>
      <c r="G156" s="233"/>
      <c r="H156" s="233"/>
      <c r="I156" s="233"/>
      <c r="J156" s="233"/>
      <c r="K156" s="233"/>
      <c r="L156" s="233"/>
      <c r="M156" s="233"/>
      <c r="N156" s="233"/>
      <c r="O156" s="233"/>
      <c r="P156" s="233"/>
      <c r="Q156" s="233"/>
      <c r="R156" s="233"/>
      <c r="S156" s="233"/>
      <c r="BB156" s="229" t="s">
        <v>1814</v>
      </c>
      <c r="BC156" s="230" t="s">
        <v>237</v>
      </c>
      <c r="BD156" s="209">
        <v>606</v>
      </c>
      <c r="BE156" s="209">
        <v>606</v>
      </c>
      <c r="BF156" s="209">
        <v>0</v>
      </c>
      <c r="BG156" s="209">
        <v>170</v>
      </c>
      <c r="BH156" s="209">
        <v>-1</v>
      </c>
      <c r="BI156" s="209">
        <v>438</v>
      </c>
      <c r="BJ156" s="209">
        <v>0</v>
      </c>
      <c r="BK156" s="209">
        <v>425</v>
      </c>
      <c r="BL156" s="209">
        <v>13</v>
      </c>
      <c r="BM156" s="209">
        <v>0</v>
      </c>
    </row>
    <row r="157" spans="2:65" x14ac:dyDescent="0.25">
      <c r="B157" s="233"/>
      <c r="C157" s="233"/>
      <c r="D157" s="233"/>
      <c r="E157" s="233"/>
      <c r="F157" s="233"/>
      <c r="G157" s="233"/>
      <c r="H157" s="233"/>
      <c r="I157" s="233"/>
      <c r="J157" s="233"/>
      <c r="K157" s="233"/>
      <c r="L157" s="233"/>
      <c r="M157" s="233"/>
      <c r="N157" s="233"/>
      <c r="O157" s="233"/>
      <c r="P157" s="233"/>
      <c r="Q157" s="233"/>
      <c r="R157" s="233"/>
      <c r="S157" s="233"/>
      <c r="BB157" s="229" t="s">
        <v>1815</v>
      </c>
      <c r="BC157" s="230" t="s">
        <v>16</v>
      </c>
      <c r="BD157" s="209">
        <v>15989</v>
      </c>
      <c r="BE157" s="209">
        <v>5018</v>
      </c>
      <c r="BF157" s="209">
        <v>10971</v>
      </c>
      <c r="BG157" s="209">
        <v>1657</v>
      </c>
      <c r="BH157" s="209">
        <v>5166</v>
      </c>
      <c r="BI157" s="209">
        <v>9166</v>
      </c>
      <c r="BJ157" s="209">
        <v>399</v>
      </c>
      <c r="BK157" s="209">
        <v>7355</v>
      </c>
      <c r="BL157" s="209">
        <v>1398</v>
      </c>
      <c r="BM157" s="209">
        <v>15</v>
      </c>
    </row>
    <row r="158" spans="2:65" x14ac:dyDescent="0.25">
      <c r="B158" s="233"/>
      <c r="C158" s="233"/>
      <c r="D158" s="233"/>
      <c r="E158" s="233"/>
      <c r="F158" s="233"/>
      <c r="G158" s="233"/>
      <c r="H158" s="233"/>
      <c r="I158" s="233"/>
      <c r="J158" s="233"/>
      <c r="K158" s="233"/>
      <c r="L158" s="233"/>
      <c r="M158" s="233"/>
      <c r="N158" s="233"/>
      <c r="O158" s="233"/>
      <c r="P158" s="233"/>
      <c r="Q158" s="233"/>
      <c r="R158" s="233"/>
      <c r="S158" s="233"/>
      <c r="BB158" s="229" t="s">
        <v>1816</v>
      </c>
      <c r="BC158" s="230" t="s">
        <v>57</v>
      </c>
      <c r="BD158" s="209">
        <v>25</v>
      </c>
      <c r="BE158" s="209">
        <v>24</v>
      </c>
      <c r="BF158" s="209">
        <v>1</v>
      </c>
      <c r="BG158" s="209">
        <v>1</v>
      </c>
      <c r="BH158" s="209">
        <v>0</v>
      </c>
      <c r="BI158" s="209">
        <v>24</v>
      </c>
      <c r="BJ158" s="209">
        <v>1</v>
      </c>
      <c r="BK158" s="209">
        <v>18</v>
      </c>
      <c r="BL158" s="209">
        <v>4</v>
      </c>
      <c r="BM158" s="209">
        <v>0</v>
      </c>
    </row>
    <row r="159" spans="2:65" x14ac:dyDescent="0.25">
      <c r="B159" s="233"/>
      <c r="C159" s="233"/>
      <c r="D159" s="233"/>
      <c r="E159" s="233"/>
      <c r="F159" s="233"/>
      <c r="G159" s="233"/>
      <c r="H159" s="233"/>
      <c r="I159" s="233"/>
      <c r="J159" s="233"/>
      <c r="K159" s="233"/>
      <c r="L159" s="233"/>
      <c r="M159" s="233"/>
      <c r="N159" s="233"/>
      <c r="O159" s="233"/>
      <c r="P159" s="233"/>
      <c r="Q159" s="233"/>
      <c r="R159" s="233"/>
      <c r="S159" s="233"/>
      <c r="BB159" s="229" t="s">
        <v>1817</v>
      </c>
      <c r="BC159" s="230" t="s">
        <v>232</v>
      </c>
      <c r="BD159" s="209">
        <v>2802</v>
      </c>
      <c r="BE159" s="209">
        <v>2802</v>
      </c>
      <c r="BF159" s="209">
        <v>0</v>
      </c>
      <c r="BG159" s="209">
        <v>0</v>
      </c>
      <c r="BH159" s="209">
        <v>0</v>
      </c>
      <c r="BI159" s="209">
        <v>2802</v>
      </c>
      <c r="BJ159" s="209">
        <v>0</v>
      </c>
      <c r="BK159" s="209">
        <v>2773</v>
      </c>
      <c r="BL159" s="209">
        <v>29</v>
      </c>
      <c r="BM159" s="209">
        <v>0</v>
      </c>
    </row>
    <row r="160" spans="2:65" x14ac:dyDescent="0.25">
      <c r="B160" s="233"/>
      <c r="C160" s="233"/>
      <c r="D160" s="233"/>
      <c r="E160" s="233"/>
      <c r="F160" s="233"/>
      <c r="G160" s="233"/>
      <c r="H160" s="233"/>
      <c r="I160" s="233"/>
      <c r="J160" s="233"/>
      <c r="K160" s="233"/>
      <c r="L160" s="233"/>
      <c r="M160" s="233"/>
      <c r="N160" s="233"/>
      <c r="O160" s="233"/>
      <c r="P160" s="233"/>
      <c r="Q160" s="233"/>
      <c r="R160" s="233"/>
      <c r="S160" s="233"/>
      <c r="BB160" s="229" t="s">
        <v>1818</v>
      </c>
      <c r="BC160" s="230" t="s">
        <v>21</v>
      </c>
      <c r="BD160" s="209">
        <v>1368</v>
      </c>
      <c r="BE160" s="209">
        <v>766</v>
      </c>
      <c r="BF160" s="209">
        <v>602</v>
      </c>
      <c r="BG160" s="209">
        <v>101</v>
      </c>
      <c r="BH160" s="209">
        <v>380</v>
      </c>
      <c r="BI160" s="209">
        <v>887</v>
      </c>
      <c r="BJ160" s="209">
        <v>7</v>
      </c>
      <c r="BK160" s="209">
        <v>780</v>
      </c>
      <c r="BL160" s="209">
        <v>100</v>
      </c>
      <c r="BM160" s="209">
        <v>0</v>
      </c>
    </row>
    <row r="161" spans="2:65" x14ac:dyDescent="0.25">
      <c r="B161" s="233"/>
      <c r="C161" s="233"/>
      <c r="D161" s="233"/>
      <c r="E161" s="233"/>
      <c r="F161" s="233"/>
      <c r="G161" s="233"/>
      <c r="H161" s="233"/>
      <c r="I161" s="233"/>
      <c r="J161" s="233"/>
      <c r="K161" s="233"/>
      <c r="L161" s="233"/>
      <c r="M161" s="233"/>
      <c r="N161" s="233"/>
      <c r="O161" s="233"/>
      <c r="P161" s="233"/>
      <c r="Q161" s="233"/>
      <c r="R161" s="233"/>
      <c r="S161" s="233"/>
      <c r="BB161" s="229" t="s">
        <v>1819</v>
      </c>
      <c r="BC161" s="230" t="s">
        <v>64</v>
      </c>
      <c r="BD161" s="209">
        <v>1309</v>
      </c>
      <c r="BE161" s="209">
        <v>109</v>
      </c>
      <c r="BF161" s="209">
        <v>1200</v>
      </c>
      <c r="BG161" s="209">
        <v>138</v>
      </c>
      <c r="BH161" s="209">
        <v>305</v>
      </c>
      <c r="BI161" s="209">
        <v>867</v>
      </c>
      <c r="BJ161" s="209">
        <v>0</v>
      </c>
      <c r="BK161" s="209">
        <v>615</v>
      </c>
      <c r="BL161" s="209">
        <v>253</v>
      </c>
      <c r="BM161" s="209">
        <v>0</v>
      </c>
    </row>
    <row r="162" spans="2:65" x14ac:dyDescent="0.25">
      <c r="B162" s="233"/>
      <c r="C162" s="233"/>
      <c r="D162" s="233"/>
      <c r="E162" s="233"/>
      <c r="F162" s="233"/>
      <c r="G162" s="233"/>
      <c r="H162" s="233"/>
      <c r="I162" s="233"/>
      <c r="J162" s="233"/>
      <c r="K162" s="233"/>
      <c r="L162" s="233"/>
      <c r="M162" s="233"/>
      <c r="N162" s="233"/>
      <c r="O162" s="233"/>
      <c r="P162" s="233"/>
      <c r="Q162" s="233"/>
      <c r="R162" s="233"/>
      <c r="S162" s="233"/>
      <c r="BB162" s="229" t="s">
        <v>1820</v>
      </c>
      <c r="BC162" s="230" t="s">
        <v>49</v>
      </c>
      <c r="BD162" s="209">
        <v>6326</v>
      </c>
      <c r="BE162" s="209">
        <v>3741</v>
      </c>
      <c r="BF162" s="209">
        <v>2585</v>
      </c>
      <c r="BG162" s="209">
        <v>678</v>
      </c>
      <c r="BH162" s="209">
        <v>3111</v>
      </c>
      <c r="BI162" s="209">
        <v>2537</v>
      </c>
      <c r="BJ162" s="209">
        <v>28</v>
      </c>
      <c r="BK162" s="209">
        <v>2259</v>
      </c>
      <c r="BL162" s="209">
        <v>250</v>
      </c>
      <c r="BM162" s="209">
        <v>0</v>
      </c>
    </row>
    <row r="163" spans="2:65" x14ac:dyDescent="0.25">
      <c r="B163" s="233"/>
      <c r="C163" s="233"/>
      <c r="D163" s="233"/>
      <c r="E163" s="233"/>
      <c r="F163" s="233"/>
      <c r="G163" s="233"/>
      <c r="H163" s="233"/>
      <c r="I163" s="233"/>
      <c r="J163" s="233"/>
      <c r="K163" s="233"/>
      <c r="L163" s="233"/>
      <c r="M163" s="233"/>
      <c r="N163" s="233"/>
      <c r="O163" s="233"/>
      <c r="P163" s="233"/>
      <c r="Q163" s="233"/>
      <c r="R163" s="233"/>
      <c r="S163" s="233"/>
      <c r="BB163" s="229" t="s">
        <v>1821</v>
      </c>
      <c r="BC163" s="230" t="s">
        <v>15</v>
      </c>
      <c r="BD163" s="209">
        <v>933</v>
      </c>
      <c r="BE163" s="209">
        <v>933</v>
      </c>
      <c r="BF163" s="209">
        <v>0</v>
      </c>
      <c r="BG163" s="209">
        <v>87</v>
      </c>
      <c r="BH163" s="209">
        <v>358</v>
      </c>
      <c r="BI163" s="209">
        <v>488</v>
      </c>
      <c r="BJ163" s="209">
        <v>36</v>
      </c>
      <c r="BK163" s="209">
        <v>443</v>
      </c>
      <c r="BL163" s="209">
        <v>8</v>
      </c>
      <c r="BM163" s="209">
        <v>0</v>
      </c>
    </row>
    <row r="164" spans="2:65" x14ac:dyDescent="0.25">
      <c r="B164" s="233"/>
      <c r="C164" s="233"/>
      <c r="D164" s="233"/>
      <c r="E164" s="233"/>
      <c r="F164" s="233"/>
      <c r="G164" s="233"/>
      <c r="H164" s="233"/>
      <c r="I164" s="233"/>
      <c r="J164" s="233"/>
      <c r="K164" s="233"/>
      <c r="L164" s="233"/>
      <c r="M164" s="233"/>
      <c r="N164" s="233"/>
      <c r="O164" s="233"/>
      <c r="P164" s="233"/>
      <c r="Q164" s="233"/>
      <c r="R164" s="233"/>
      <c r="S164" s="233"/>
      <c r="BB164" s="229" t="s">
        <v>1822</v>
      </c>
      <c r="BC164" s="230" t="s">
        <v>266</v>
      </c>
      <c r="BD164" s="209">
        <v>7537</v>
      </c>
      <c r="BE164" s="209">
        <v>6264</v>
      </c>
      <c r="BF164" s="209">
        <v>1273</v>
      </c>
      <c r="BG164" s="209">
        <v>479</v>
      </c>
      <c r="BH164" s="209">
        <v>5137</v>
      </c>
      <c r="BI164" s="209">
        <v>1921</v>
      </c>
      <c r="BJ164" s="209">
        <v>216</v>
      </c>
      <c r="BK164" s="209">
        <v>1670</v>
      </c>
      <c r="BL164" s="209">
        <v>35</v>
      </c>
      <c r="BM164" s="209">
        <v>0</v>
      </c>
    </row>
    <row r="165" spans="2:65" x14ac:dyDescent="0.25">
      <c r="B165" s="233"/>
      <c r="C165" s="233"/>
      <c r="D165" s="233"/>
      <c r="E165" s="233"/>
      <c r="F165" s="233"/>
      <c r="G165" s="233"/>
      <c r="H165" s="233"/>
      <c r="I165" s="233"/>
      <c r="J165" s="233"/>
      <c r="K165" s="233"/>
      <c r="L165" s="233"/>
      <c r="M165" s="233"/>
      <c r="N165" s="233"/>
      <c r="O165" s="233"/>
      <c r="P165" s="233"/>
      <c r="Q165" s="233"/>
      <c r="R165" s="233"/>
      <c r="S165" s="233"/>
      <c r="BB165" s="229" t="s">
        <v>1823</v>
      </c>
      <c r="BC165" s="230" t="s">
        <v>215</v>
      </c>
      <c r="BD165" s="209">
        <v>2704</v>
      </c>
      <c r="BE165" s="209">
        <v>1792</v>
      </c>
      <c r="BF165" s="209">
        <v>912</v>
      </c>
      <c r="BG165" s="209">
        <v>1363</v>
      </c>
      <c r="BH165" s="209">
        <v>519</v>
      </c>
      <c r="BI165" s="209">
        <v>822</v>
      </c>
      <c r="BJ165" s="209">
        <v>60</v>
      </c>
      <c r="BK165" s="209">
        <v>754</v>
      </c>
      <c r="BL165" s="209">
        <v>8</v>
      </c>
      <c r="BM165" s="209">
        <v>0</v>
      </c>
    </row>
    <row r="166" spans="2:65" x14ac:dyDescent="0.25">
      <c r="B166" s="233"/>
      <c r="C166" s="233"/>
      <c r="D166" s="233"/>
      <c r="E166" s="233"/>
      <c r="F166" s="233"/>
      <c r="G166" s="233"/>
      <c r="H166" s="233"/>
      <c r="I166" s="233"/>
      <c r="J166" s="233"/>
      <c r="K166" s="233"/>
      <c r="L166" s="233"/>
      <c r="M166" s="233"/>
      <c r="N166" s="233"/>
      <c r="O166" s="233"/>
      <c r="P166" s="233"/>
      <c r="Q166" s="233"/>
      <c r="R166" s="233"/>
      <c r="S166" s="233"/>
      <c r="BB166" s="229" t="s">
        <v>1824</v>
      </c>
      <c r="BC166" s="230" t="s">
        <v>61</v>
      </c>
      <c r="BD166" s="209">
        <v>116</v>
      </c>
      <c r="BE166" s="209">
        <v>116</v>
      </c>
      <c r="BF166" s="209">
        <v>0</v>
      </c>
      <c r="BG166" s="209">
        <v>3</v>
      </c>
      <c r="BH166" s="209">
        <v>11</v>
      </c>
      <c r="BI166" s="209">
        <v>102</v>
      </c>
      <c r="BJ166" s="209">
        <v>0</v>
      </c>
      <c r="BK166" s="209">
        <v>97</v>
      </c>
      <c r="BL166" s="209">
        <v>6</v>
      </c>
      <c r="BM166" s="209">
        <v>0</v>
      </c>
    </row>
    <row r="167" spans="2:65" x14ac:dyDescent="0.25">
      <c r="B167" s="233"/>
      <c r="C167" s="233"/>
      <c r="D167" s="233"/>
      <c r="E167" s="233"/>
      <c r="F167" s="233"/>
      <c r="G167" s="233"/>
      <c r="H167" s="233"/>
      <c r="I167" s="233"/>
      <c r="J167" s="233"/>
      <c r="K167" s="233"/>
      <c r="L167" s="233"/>
      <c r="M167" s="233"/>
      <c r="N167" s="233"/>
      <c r="O167" s="233"/>
      <c r="P167" s="233"/>
      <c r="Q167" s="233"/>
      <c r="R167" s="233"/>
      <c r="S167" s="233"/>
      <c r="BB167" s="229" t="s">
        <v>1825</v>
      </c>
      <c r="BC167" s="230" t="s">
        <v>468</v>
      </c>
      <c r="BD167" s="209">
        <v>81787</v>
      </c>
      <c r="BE167" s="209">
        <v>22964</v>
      </c>
      <c r="BF167" s="209">
        <v>58824</v>
      </c>
      <c r="BG167" s="209">
        <v>11370</v>
      </c>
      <c r="BH167" s="209">
        <v>23738</v>
      </c>
      <c r="BI167" s="209">
        <v>46679</v>
      </c>
      <c r="BJ167" s="209">
        <v>2638</v>
      </c>
      <c r="BK167" s="209">
        <v>18665</v>
      </c>
      <c r="BL167" s="209">
        <v>25376</v>
      </c>
      <c r="BM167" s="209">
        <v>0</v>
      </c>
    </row>
    <row r="168" spans="2:65" x14ac:dyDescent="0.25">
      <c r="B168" s="233"/>
      <c r="C168" s="233"/>
      <c r="D168" s="233"/>
      <c r="E168" s="233"/>
      <c r="F168" s="233"/>
      <c r="G168" s="233"/>
      <c r="H168" s="233"/>
      <c r="I168" s="233"/>
      <c r="J168" s="233"/>
      <c r="K168" s="233"/>
      <c r="L168" s="233"/>
      <c r="M168" s="233"/>
      <c r="N168" s="233"/>
      <c r="O168" s="233"/>
      <c r="P168" s="233"/>
      <c r="Q168" s="233"/>
      <c r="R168" s="233"/>
      <c r="S168" s="233"/>
      <c r="BB168" s="229" t="s">
        <v>307</v>
      </c>
      <c r="BC168" s="230" t="s">
        <v>317</v>
      </c>
      <c r="BD168" s="209">
        <v>50523</v>
      </c>
      <c r="BE168" s="209">
        <v>15397</v>
      </c>
      <c r="BF168" s="209">
        <v>35126</v>
      </c>
      <c r="BG168" s="209">
        <v>6677</v>
      </c>
      <c r="BH168" s="209">
        <v>9418</v>
      </c>
      <c r="BI168" s="209">
        <v>34429</v>
      </c>
      <c r="BJ168" s="209">
        <v>2509</v>
      </c>
      <c r="BK168" s="209">
        <v>22529</v>
      </c>
      <c r="BL168" s="209">
        <v>9411</v>
      </c>
      <c r="BM168" s="209">
        <v>-20</v>
      </c>
    </row>
    <row r="169" spans="2:65" x14ac:dyDescent="0.25">
      <c r="B169" s="233"/>
      <c r="C169" s="233"/>
      <c r="D169" s="233"/>
      <c r="E169" s="233"/>
      <c r="F169" s="233"/>
      <c r="G169" s="233"/>
      <c r="H169" s="233"/>
      <c r="I169" s="233"/>
      <c r="J169" s="233"/>
      <c r="K169" s="233"/>
      <c r="L169" s="233"/>
      <c r="M169" s="233"/>
      <c r="N169" s="233"/>
      <c r="O169" s="233"/>
      <c r="P169" s="233"/>
      <c r="Q169" s="233"/>
      <c r="R169" s="233"/>
      <c r="S169" s="233"/>
      <c r="BB169" s="229" t="s">
        <v>1826</v>
      </c>
      <c r="BC169" s="230" t="s">
        <v>35</v>
      </c>
      <c r="BD169" s="209">
        <v>15165</v>
      </c>
      <c r="BE169" s="209">
        <v>10066</v>
      </c>
      <c r="BF169" s="209">
        <v>5100</v>
      </c>
      <c r="BG169" s="209">
        <v>7252</v>
      </c>
      <c r="BH169" s="209">
        <v>2738</v>
      </c>
      <c r="BI169" s="209">
        <v>5175</v>
      </c>
      <c r="BJ169" s="209">
        <v>585</v>
      </c>
      <c r="BK169" s="209">
        <v>3988</v>
      </c>
      <c r="BL169" s="209">
        <v>601</v>
      </c>
      <c r="BM169" s="209">
        <v>1</v>
      </c>
    </row>
    <row r="170" spans="2:65" x14ac:dyDescent="0.25">
      <c r="B170" s="233"/>
      <c r="C170" s="233"/>
      <c r="D170" s="233"/>
      <c r="E170" s="233"/>
      <c r="F170" s="233"/>
      <c r="G170" s="233"/>
      <c r="H170" s="233"/>
      <c r="I170" s="233"/>
      <c r="J170" s="233"/>
      <c r="K170" s="233"/>
      <c r="L170" s="233"/>
      <c r="M170" s="233"/>
      <c r="N170" s="233"/>
      <c r="O170" s="233"/>
      <c r="P170" s="233"/>
      <c r="Q170" s="233"/>
      <c r="R170" s="233"/>
      <c r="S170" s="233"/>
      <c r="BB170" s="229" t="s">
        <v>1827</v>
      </c>
      <c r="BC170" s="230" t="s">
        <v>37</v>
      </c>
      <c r="BD170" s="209">
        <v>5549</v>
      </c>
      <c r="BE170" s="209">
        <v>4637</v>
      </c>
      <c r="BF170" s="209">
        <v>912</v>
      </c>
      <c r="BG170" s="209">
        <v>1398</v>
      </c>
      <c r="BH170" s="209">
        <v>1708</v>
      </c>
      <c r="BI170" s="209">
        <v>2443</v>
      </c>
      <c r="BJ170" s="209">
        <v>230</v>
      </c>
      <c r="BK170" s="209">
        <v>2057</v>
      </c>
      <c r="BL170" s="209">
        <v>156</v>
      </c>
      <c r="BM170" s="209">
        <v>0</v>
      </c>
    </row>
    <row r="171" spans="2:65" x14ac:dyDescent="0.25">
      <c r="B171" s="233"/>
      <c r="C171" s="233"/>
      <c r="D171" s="233"/>
      <c r="E171" s="233"/>
      <c r="F171" s="233"/>
      <c r="G171" s="233"/>
      <c r="H171" s="233"/>
      <c r="I171" s="233"/>
      <c r="J171" s="233"/>
      <c r="K171" s="233"/>
      <c r="L171" s="233"/>
      <c r="M171" s="233"/>
      <c r="N171" s="233"/>
      <c r="O171" s="233"/>
      <c r="P171" s="233"/>
      <c r="Q171" s="233"/>
      <c r="R171" s="233"/>
      <c r="S171" s="233"/>
      <c r="BB171" s="229" t="s">
        <v>1828</v>
      </c>
      <c r="BC171" s="230" t="s">
        <v>38</v>
      </c>
      <c r="BD171" s="209">
        <v>22488</v>
      </c>
      <c r="BE171" s="209">
        <v>22437</v>
      </c>
      <c r="BF171" s="209">
        <v>51</v>
      </c>
      <c r="BG171" s="209">
        <v>4622</v>
      </c>
      <c r="BH171" s="209">
        <v>6407</v>
      </c>
      <c r="BI171" s="209">
        <v>11458</v>
      </c>
      <c r="BJ171" s="209">
        <v>6347</v>
      </c>
      <c r="BK171" s="209">
        <v>4091</v>
      </c>
      <c r="BL171" s="209">
        <v>1020</v>
      </c>
      <c r="BM171" s="209">
        <v>0</v>
      </c>
    </row>
    <row r="172" spans="2:65" x14ac:dyDescent="0.25">
      <c r="B172" s="233"/>
      <c r="C172" s="233"/>
      <c r="D172" s="233"/>
      <c r="E172" s="233"/>
      <c r="F172" s="233"/>
      <c r="G172" s="233"/>
      <c r="H172" s="233"/>
      <c r="I172" s="233"/>
      <c r="J172" s="233"/>
      <c r="K172" s="233"/>
      <c r="L172" s="233"/>
      <c r="M172" s="233"/>
      <c r="N172" s="233"/>
      <c r="O172" s="233"/>
      <c r="P172" s="233"/>
      <c r="Q172" s="233"/>
      <c r="R172" s="233"/>
      <c r="S172" s="233"/>
      <c r="BB172" s="229" t="s">
        <v>1829</v>
      </c>
      <c r="BC172" s="238" t="s">
        <v>251</v>
      </c>
      <c r="BD172" s="209">
        <v>15254</v>
      </c>
      <c r="BE172" s="209">
        <v>14116</v>
      </c>
      <c r="BF172" s="209">
        <v>1138</v>
      </c>
      <c r="BG172" s="209">
        <v>6146</v>
      </c>
      <c r="BH172" s="209">
        <v>3788</v>
      </c>
      <c r="BI172" s="209">
        <v>5320</v>
      </c>
      <c r="BJ172" s="209">
        <v>918</v>
      </c>
      <c r="BK172" s="209">
        <v>4322</v>
      </c>
      <c r="BL172" s="209">
        <v>80</v>
      </c>
      <c r="BM172" s="209">
        <v>0</v>
      </c>
    </row>
    <row r="173" spans="2:65" x14ac:dyDescent="0.25">
      <c r="B173" s="233"/>
      <c r="C173" s="233"/>
      <c r="D173" s="233"/>
      <c r="E173" s="233"/>
      <c r="F173" s="233"/>
      <c r="G173" s="233"/>
      <c r="H173" s="233"/>
      <c r="I173" s="233"/>
      <c r="J173" s="233"/>
      <c r="K173" s="233"/>
      <c r="L173" s="233"/>
      <c r="M173" s="233"/>
      <c r="N173" s="233"/>
      <c r="O173" s="233"/>
      <c r="P173" s="233"/>
      <c r="Q173" s="233"/>
      <c r="R173" s="233"/>
      <c r="S173" s="233"/>
      <c r="BB173" s="229" t="s">
        <v>336</v>
      </c>
      <c r="BC173" s="213" t="s">
        <v>133</v>
      </c>
      <c r="BD173" s="209">
        <v>51</v>
      </c>
      <c r="BE173" s="209">
        <v>51</v>
      </c>
      <c r="BF173" s="209">
        <v>0</v>
      </c>
      <c r="BG173" s="209">
        <v>13</v>
      </c>
      <c r="BH173" s="209">
        <v>35</v>
      </c>
      <c r="BI173" s="209">
        <v>3</v>
      </c>
      <c r="BJ173" s="209">
        <v>0</v>
      </c>
      <c r="BK173" s="209">
        <v>0</v>
      </c>
      <c r="BL173" s="209">
        <v>3</v>
      </c>
      <c r="BM173" s="209">
        <v>0</v>
      </c>
    </row>
    <row r="174" spans="2:65" x14ac:dyDescent="0.25">
      <c r="B174" s="233"/>
      <c r="C174" s="233"/>
      <c r="D174" s="233"/>
      <c r="E174" s="233"/>
      <c r="F174" s="233"/>
      <c r="G174" s="233"/>
      <c r="H174" s="233"/>
      <c r="I174" s="233"/>
      <c r="J174" s="233"/>
      <c r="K174" s="233"/>
      <c r="L174" s="233"/>
      <c r="M174" s="233"/>
      <c r="N174" s="233"/>
      <c r="O174" s="233"/>
      <c r="P174" s="233"/>
      <c r="Q174" s="233"/>
      <c r="R174" s="233"/>
      <c r="S174" s="233"/>
      <c r="BB174" s="229" t="s">
        <v>879</v>
      </c>
      <c r="BC174" s="213" t="s">
        <v>1838</v>
      </c>
      <c r="BD174" s="209">
        <v>0</v>
      </c>
      <c r="BE174" s="209">
        <v>0</v>
      </c>
      <c r="BF174" s="209">
        <v>0</v>
      </c>
      <c r="BG174" s="209">
        <v>0</v>
      </c>
      <c r="BH174" s="209">
        <v>0</v>
      </c>
      <c r="BI174" s="245" t="e">
        <v>#N/A</v>
      </c>
      <c r="BJ174" s="209">
        <v>0</v>
      </c>
      <c r="BK174" s="209">
        <v>0</v>
      </c>
      <c r="BL174" s="209">
        <v>0</v>
      </c>
      <c r="BM174" s="209">
        <v>0</v>
      </c>
    </row>
    <row r="175" spans="2:65" x14ac:dyDescent="0.25">
      <c r="B175" s="233"/>
      <c r="C175" s="233"/>
      <c r="D175" s="233"/>
      <c r="E175" s="233"/>
      <c r="F175" s="233"/>
      <c r="G175" s="233"/>
      <c r="H175" s="233"/>
      <c r="I175" s="233"/>
      <c r="J175" s="233"/>
      <c r="K175" s="233"/>
      <c r="L175" s="233"/>
      <c r="M175" s="233"/>
      <c r="N175" s="233"/>
      <c r="O175" s="233"/>
      <c r="P175" s="233"/>
      <c r="Q175" s="233"/>
      <c r="R175" s="233"/>
      <c r="S175" s="233"/>
      <c r="BB175" s="229" t="s">
        <v>1434</v>
      </c>
      <c r="BC175" s="213" t="s">
        <v>1839</v>
      </c>
      <c r="BD175" s="209">
        <v>0</v>
      </c>
      <c r="BE175" s="209">
        <v>0</v>
      </c>
      <c r="BF175" s="209">
        <v>0</v>
      </c>
      <c r="BG175" s="209">
        <v>0</v>
      </c>
      <c r="BH175" s="209">
        <v>0</v>
      </c>
      <c r="BI175" s="245" t="e">
        <v>#N/A</v>
      </c>
      <c r="BJ175" s="209">
        <v>0</v>
      </c>
      <c r="BK175" s="209">
        <v>0</v>
      </c>
      <c r="BL175" s="209">
        <v>0</v>
      </c>
      <c r="BM175" s="209">
        <v>0</v>
      </c>
    </row>
    <row r="176" spans="2:65" ht="12" x14ac:dyDescent="0.2">
      <c r="B176" s="233"/>
      <c r="C176" s="233"/>
      <c r="D176" s="233"/>
      <c r="E176" s="233"/>
      <c r="F176" s="233"/>
      <c r="G176" s="233"/>
      <c r="H176" s="233"/>
      <c r="I176" s="233"/>
      <c r="J176" s="233"/>
      <c r="K176" s="233"/>
      <c r="L176" s="233"/>
      <c r="M176" s="233"/>
      <c r="N176" s="233"/>
      <c r="O176" s="233"/>
      <c r="P176" s="233"/>
      <c r="Q176" s="233"/>
      <c r="R176" s="233"/>
      <c r="S176" s="233"/>
    </row>
    <row r="177" spans="2:71" ht="12" x14ac:dyDescent="0.2">
      <c r="B177" s="233"/>
      <c r="C177" s="233"/>
      <c r="D177" s="233"/>
      <c r="E177" s="233"/>
      <c r="F177" s="233"/>
      <c r="G177" s="233"/>
      <c r="H177" s="233"/>
      <c r="I177" s="233"/>
      <c r="J177" s="233"/>
      <c r="K177" s="233"/>
      <c r="L177" s="233"/>
      <c r="M177" s="233"/>
      <c r="N177" s="233"/>
      <c r="O177" s="233"/>
      <c r="P177" s="233"/>
      <c r="Q177" s="233"/>
      <c r="R177" s="233"/>
      <c r="S177" s="233"/>
    </row>
    <row r="178" spans="2:71" ht="12" x14ac:dyDescent="0.2">
      <c r="B178" s="233"/>
      <c r="C178" s="233"/>
      <c r="D178" s="233"/>
      <c r="E178" s="233"/>
      <c r="F178" s="233"/>
      <c r="G178" s="233"/>
      <c r="H178" s="233"/>
      <c r="I178" s="233"/>
      <c r="J178" s="233"/>
      <c r="K178" s="233"/>
      <c r="L178" s="233"/>
      <c r="M178" s="233"/>
      <c r="N178" s="233"/>
      <c r="O178" s="233"/>
      <c r="P178" s="233"/>
      <c r="Q178" s="233"/>
      <c r="R178" s="233"/>
      <c r="S178" s="233"/>
    </row>
    <row r="179" spans="2:71" ht="12" x14ac:dyDescent="0.2">
      <c r="B179" s="233"/>
      <c r="C179" s="233"/>
      <c r="D179" s="233"/>
      <c r="E179" s="233"/>
      <c r="F179" s="233"/>
      <c r="G179" s="233"/>
      <c r="H179" s="233"/>
      <c r="I179" s="233"/>
      <c r="J179" s="233"/>
      <c r="K179" s="233"/>
      <c r="L179" s="233"/>
      <c r="M179" s="233"/>
      <c r="N179" s="233"/>
      <c r="O179" s="233"/>
      <c r="P179" s="233"/>
      <c r="Q179" s="233"/>
      <c r="R179" s="233"/>
      <c r="S179" s="233"/>
    </row>
    <row r="180" spans="2:71" ht="20.399999999999999" x14ac:dyDescent="0.35">
      <c r="B180" s="233"/>
      <c r="C180" s="233"/>
      <c r="D180" s="233"/>
      <c r="E180" s="233"/>
      <c r="F180" s="233"/>
      <c r="G180" s="233"/>
      <c r="H180" s="233"/>
      <c r="I180" s="233"/>
      <c r="J180" s="233"/>
      <c r="K180" s="233"/>
      <c r="L180" s="233"/>
      <c r="M180" s="233"/>
      <c r="N180" s="233"/>
      <c r="O180" s="233"/>
      <c r="P180" s="233"/>
      <c r="Q180" s="233"/>
      <c r="R180" s="233"/>
      <c r="S180" s="233"/>
      <c r="BB180" s="323" t="s">
        <v>1830</v>
      </c>
      <c r="BC180" s="323"/>
      <c r="BD180" s="323"/>
      <c r="BE180" s="323"/>
      <c r="BF180" s="225"/>
    </row>
    <row r="181" spans="2:71" x14ac:dyDescent="0.25">
      <c r="B181" s="233"/>
      <c r="C181" s="233"/>
      <c r="D181" s="233"/>
      <c r="E181" s="233"/>
      <c r="F181" s="233"/>
      <c r="G181" s="233"/>
      <c r="H181" s="233"/>
      <c r="I181" s="233"/>
      <c r="J181" s="233"/>
      <c r="K181" s="233"/>
      <c r="L181" s="233"/>
      <c r="M181" s="233"/>
      <c r="N181" s="233"/>
      <c r="O181" s="233"/>
      <c r="P181" s="233"/>
      <c r="Q181" s="233"/>
      <c r="R181" s="233"/>
      <c r="S181" s="233"/>
      <c r="BB181" s="230"/>
      <c r="BC181" s="230"/>
      <c r="BD181" s="226" t="s">
        <v>1619</v>
      </c>
      <c r="BE181" s="226" t="s">
        <v>507</v>
      </c>
      <c r="BF181" s="226" t="s">
        <v>268</v>
      </c>
      <c r="BG181" s="222" t="s">
        <v>1579</v>
      </c>
      <c r="BH181" s="222" t="s">
        <v>1620</v>
      </c>
      <c r="BI181" s="222"/>
      <c r="BJ181" s="222" t="s">
        <v>1580</v>
      </c>
      <c r="BK181" s="222" t="s">
        <v>1581</v>
      </c>
      <c r="BL181" s="222" t="s">
        <v>1582</v>
      </c>
      <c r="BM181" s="222" t="s">
        <v>821</v>
      </c>
    </row>
    <row r="182" spans="2:71" x14ac:dyDescent="0.25">
      <c r="B182" s="233"/>
      <c r="C182" s="233"/>
      <c r="D182" s="233"/>
      <c r="E182" s="233"/>
      <c r="F182" s="233"/>
      <c r="G182" s="233"/>
      <c r="H182" s="233"/>
      <c r="I182" s="233"/>
      <c r="J182" s="233"/>
      <c r="K182" s="233"/>
      <c r="L182" s="233"/>
      <c r="M182" s="233"/>
      <c r="N182" s="233"/>
      <c r="O182" s="233"/>
      <c r="P182" s="233"/>
      <c r="Q182" s="233"/>
      <c r="R182" s="233"/>
      <c r="S182" s="233"/>
      <c r="BB182" s="232"/>
      <c r="BC182" s="232"/>
      <c r="BD182" s="237" t="s">
        <v>381</v>
      </c>
      <c r="BE182" s="237" t="s">
        <v>128</v>
      </c>
      <c r="BF182" s="237" t="s">
        <v>129</v>
      </c>
      <c r="BG182" s="237" t="s">
        <v>382</v>
      </c>
      <c r="BH182" s="237" t="s">
        <v>126</v>
      </c>
      <c r="BI182" s="237" t="s">
        <v>127</v>
      </c>
      <c r="BJ182" s="119" t="s">
        <v>494</v>
      </c>
      <c r="BK182" s="119" t="s">
        <v>495</v>
      </c>
      <c r="BL182" s="119" t="s">
        <v>496</v>
      </c>
      <c r="BM182" s="119" t="s">
        <v>497</v>
      </c>
    </row>
    <row r="183" spans="2:71" x14ac:dyDescent="0.25">
      <c r="B183" s="233"/>
      <c r="C183" s="233"/>
      <c r="D183" s="233"/>
      <c r="E183" s="233"/>
      <c r="F183" s="233"/>
      <c r="G183" s="233"/>
      <c r="H183" s="233"/>
      <c r="I183" s="233"/>
      <c r="J183" s="233"/>
      <c r="K183" s="233"/>
      <c r="L183" s="233"/>
      <c r="M183" s="233"/>
      <c r="N183" s="233"/>
      <c r="O183" s="233"/>
      <c r="P183" s="233"/>
      <c r="Q183" s="233"/>
      <c r="R183" s="233"/>
      <c r="S183" s="233"/>
      <c r="BB183" s="227" t="s">
        <v>1647</v>
      </c>
      <c r="BC183" s="228" t="s">
        <v>387</v>
      </c>
      <c r="BD183" s="209">
        <v>-6654</v>
      </c>
      <c r="BE183" s="209">
        <v>-3518</v>
      </c>
      <c r="BF183" s="209">
        <v>-3135</v>
      </c>
      <c r="BG183" s="209">
        <v>-1707</v>
      </c>
      <c r="BH183" s="209">
        <v>-10352</v>
      </c>
      <c r="BI183" s="209">
        <v>5405</v>
      </c>
      <c r="BJ183" s="209">
        <v>437</v>
      </c>
      <c r="BK183" s="209">
        <v>4064</v>
      </c>
      <c r="BL183" s="209">
        <v>905</v>
      </c>
      <c r="BM183" s="209">
        <v>0</v>
      </c>
      <c r="BN183" s="209"/>
      <c r="BO183" s="209"/>
      <c r="BP183" s="209"/>
      <c r="BQ183" s="209"/>
      <c r="BR183" s="209"/>
      <c r="BS183" s="209"/>
    </row>
    <row r="184" spans="2:71" x14ac:dyDescent="0.25">
      <c r="B184" s="233"/>
      <c r="C184" s="233"/>
      <c r="D184" s="233"/>
      <c r="E184" s="233"/>
      <c r="F184" s="233"/>
      <c r="G184" s="233"/>
      <c r="H184" s="233"/>
      <c r="I184" s="233"/>
      <c r="J184" s="233"/>
      <c r="K184" s="233"/>
      <c r="L184" s="233"/>
      <c r="M184" s="233"/>
      <c r="N184" s="233"/>
      <c r="O184" s="233"/>
      <c r="P184" s="233"/>
      <c r="Q184" s="233"/>
      <c r="R184" s="233"/>
      <c r="S184" s="233"/>
      <c r="BB184" s="229" t="s">
        <v>1648</v>
      </c>
      <c r="BC184" s="230" t="s">
        <v>257</v>
      </c>
      <c r="BD184" s="209">
        <v>4964</v>
      </c>
      <c r="BE184" s="209">
        <v>1602</v>
      </c>
      <c r="BF184" s="209">
        <v>3362</v>
      </c>
      <c r="BG184" s="209">
        <v>2672</v>
      </c>
      <c r="BH184" s="209">
        <v>1419</v>
      </c>
      <c r="BI184" s="209">
        <v>872</v>
      </c>
      <c r="BJ184" s="209">
        <v>131</v>
      </c>
      <c r="BK184" s="209">
        <v>878</v>
      </c>
      <c r="BL184" s="209">
        <v>-136</v>
      </c>
      <c r="BM184" s="209">
        <v>0</v>
      </c>
      <c r="BN184" s="209"/>
      <c r="BO184" s="209"/>
      <c r="BP184" s="209"/>
      <c r="BQ184" s="209"/>
      <c r="BR184" s="209"/>
      <c r="BS184" s="209"/>
    </row>
    <row r="185" spans="2:71" x14ac:dyDescent="0.25">
      <c r="B185" s="233"/>
      <c r="C185" s="233"/>
      <c r="D185" s="233"/>
      <c r="E185" s="233"/>
      <c r="F185" s="233"/>
      <c r="G185" s="233"/>
      <c r="H185" s="233"/>
      <c r="I185" s="233"/>
      <c r="J185" s="233"/>
      <c r="K185" s="233"/>
      <c r="L185" s="233"/>
      <c r="M185" s="233"/>
      <c r="N185" s="233"/>
      <c r="O185" s="233"/>
      <c r="P185" s="233"/>
      <c r="Q185" s="233"/>
      <c r="R185" s="233"/>
      <c r="S185" s="233"/>
      <c r="BB185" s="229" t="s">
        <v>1649</v>
      </c>
      <c r="BC185" s="230" t="s">
        <v>248</v>
      </c>
      <c r="BD185" s="209">
        <v>4805</v>
      </c>
      <c r="BE185" s="209">
        <v>2300</v>
      </c>
      <c r="BF185" s="209">
        <v>2505</v>
      </c>
      <c r="BG185" s="209">
        <v>219</v>
      </c>
      <c r="BH185" s="209">
        <v>2860</v>
      </c>
      <c r="BI185" s="209">
        <v>1726</v>
      </c>
      <c r="BJ185" s="209">
        <v>303</v>
      </c>
      <c r="BK185" s="209">
        <v>1022</v>
      </c>
      <c r="BL185" s="209">
        <v>400</v>
      </c>
      <c r="BM185" s="209">
        <v>0</v>
      </c>
      <c r="BN185" s="209"/>
      <c r="BO185" s="209"/>
      <c r="BP185" s="209"/>
      <c r="BQ185" s="209"/>
      <c r="BR185" s="209"/>
      <c r="BS185" s="209"/>
    </row>
    <row r="186" spans="2:71" x14ac:dyDescent="0.25">
      <c r="B186" s="233"/>
      <c r="C186" s="233"/>
      <c r="D186" s="233"/>
      <c r="E186" s="233"/>
      <c r="F186" s="233"/>
      <c r="G186" s="233"/>
      <c r="H186" s="233"/>
      <c r="I186" s="233"/>
      <c r="J186" s="233"/>
      <c r="K186" s="233"/>
      <c r="L186" s="233"/>
      <c r="M186" s="233"/>
      <c r="N186" s="233"/>
      <c r="O186" s="233"/>
      <c r="P186" s="233"/>
      <c r="Q186" s="233"/>
      <c r="R186" s="233"/>
      <c r="S186" s="233"/>
      <c r="BB186" s="229" t="s">
        <v>1650</v>
      </c>
      <c r="BC186" s="230" t="s">
        <v>260</v>
      </c>
      <c r="BD186" s="209">
        <v>-273</v>
      </c>
      <c r="BE186" s="209">
        <v>-674</v>
      </c>
      <c r="BF186" s="209">
        <v>402</v>
      </c>
      <c r="BG186" s="209">
        <v>-129</v>
      </c>
      <c r="BH186" s="209">
        <v>207</v>
      </c>
      <c r="BI186" s="209">
        <v>-352</v>
      </c>
      <c r="BJ186" s="209">
        <v>118</v>
      </c>
      <c r="BK186" s="209">
        <v>-488</v>
      </c>
      <c r="BL186" s="209">
        <v>18</v>
      </c>
      <c r="BM186" s="209">
        <v>0</v>
      </c>
      <c r="BN186" s="209"/>
      <c r="BO186" s="209"/>
      <c r="BP186" s="209"/>
      <c r="BQ186" s="209"/>
      <c r="BR186" s="209"/>
      <c r="BS186" s="209"/>
    </row>
    <row r="187" spans="2:71" x14ac:dyDescent="0.25">
      <c r="B187" s="233"/>
      <c r="C187" s="233"/>
      <c r="D187" s="233"/>
      <c r="E187" s="233"/>
      <c r="F187" s="233"/>
      <c r="G187" s="233"/>
      <c r="H187" s="233"/>
      <c r="I187" s="233"/>
      <c r="J187" s="233"/>
      <c r="K187" s="233"/>
      <c r="L187" s="233"/>
      <c r="M187" s="233"/>
      <c r="N187" s="233"/>
      <c r="O187" s="233"/>
      <c r="P187" s="233"/>
      <c r="Q187" s="233"/>
      <c r="R187" s="233"/>
      <c r="S187" s="233"/>
      <c r="BB187" s="229" t="s">
        <v>1651</v>
      </c>
      <c r="BC187" s="230" t="s">
        <v>24</v>
      </c>
      <c r="BD187" s="209">
        <v>-1519</v>
      </c>
      <c r="BE187" s="209">
        <v>-1486</v>
      </c>
      <c r="BF187" s="209">
        <v>-34</v>
      </c>
      <c r="BG187" s="209">
        <v>-191</v>
      </c>
      <c r="BH187" s="209">
        <v>14</v>
      </c>
      <c r="BI187" s="209">
        <v>-1341</v>
      </c>
      <c r="BJ187" s="209">
        <v>-451</v>
      </c>
      <c r="BK187" s="209">
        <v>-3</v>
      </c>
      <c r="BL187" s="209">
        <v>-887</v>
      </c>
      <c r="BM187" s="209">
        <v>0</v>
      </c>
      <c r="BN187" s="209"/>
      <c r="BO187" s="209"/>
      <c r="BP187" s="209"/>
      <c r="BQ187" s="209"/>
      <c r="BR187" s="209"/>
      <c r="BS187" s="209"/>
    </row>
    <row r="188" spans="2:71" x14ac:dyDescent="0.25">
      <c r="B188" s="233"/>
      <c r="C188" s="233"/>
      <c r="D188" s="233"/>
      <c r="E188" s="233"/>
      <c r="F188" s="233"/>
      <c r="G188" s="233"/>
      <c r="H188" s="233"/>
      <c r="I188" s="233"/>
      <c r="J188" s="233"/>
      <c r="K188" s="233"/>
      <c r="L188" s="233"/>
      <c r="M188" s="233"/>
      <c r="N188" s="233"/>
      <c r="O188" s="233"/>
      <c r="P188" s="233"/>
      <c r="Q188" s="233"/>
      <c r="R188" s="233"/>
      <c r="S188" s="233"/>
      <c r="BB188" s="229" t="s">
        <v>1652</v>
      </c>
      <c r="BC188" s="230" t="s">
        <v>58</v>
      </c>
      <c r="BD188" s="209">
        <v>109</v>
      </c>
      <c r="BE188" s="209">
        <v>110</v>
      </c>
      <c r="BF188" s="209">
        <v>-1</v>
      </c>
      <c r="BG188" s="209">
        <v>1020</v>
      </c>
      <c r="BH188" s="209">
        <v>-276</v>
      </c>
      <c r="BI188" s="209">
        <v>-634</v>
      </c>
      <c r="BJ188" s="209">
        <v>-22</v>
      </c>
      <c r="BK188" s="209">
        <v>-508</v>
      </c>
      <c r="BL188" s="209">
        <v>-104</v>
      </c>
      <c r="BM188" s="209">
        <v>0</v>
      </c>
      <c r="BN188" s="209"/>
      <c r="BO188" s="209"/>
      <c r="BP188" s="209"/>
      <c r="BQ188" s="209"/>
      <c r="BR188" s="209"/>
      <c r="BS188" s="209"/>
    </row>
    <row r="189" spans="2:71" x14ac:dyDescent="0.25">
      <c r="B189" s="233"/>
      <c r="C189" s="233"/>
      <c r="D189" s="233"/>
      <c r="E189" s="233"/>
      <c r="F189" s="233"/>
      <c r="G189" s="233"/>
      <c r="H189" s="233"/>
      <c r="I189" s="233"/>
      <c r="J189" s="233"/>
      <c r="K189" s="233"/>
      <c r="L189" s="233"/>
      <c r="M189" s="233"/>
      <c r="N189" s="233"/>
      <c r="O189" s="233"/>
      <c r="P189" s="233"/>
      <c r="Q189" s="233"/>
      <c r="R189" s="233"/>
      <c r="S189" s="233"/>
      <c r="BB189" s="229" t="s">
        <v>1653</v>
      </c>
      <c r="BC189" s="230" t="s">
        <v>29</v>
      </c>
      <c r="BD189" s="209">
        <v>95</v>
      </c>
      <c r="BE189" s="209">
        <v>95</v>
      </c>
      <c r="BF189" s="209">
        <v>0</v>
      </c>
      <c r="BG189" s="209">
        <v>204</v>
      </c>
      <c r="BH189" s="209">
        <v>-48</v>
      </c>
      <c r="BI189" s="209">
        <v>-62</v>
      </c>
      <c r="BJ189" s="209">
        <v>-39</v>
      </c>
      <c r="BK189" s="209">
        <v>-23</v>
      </c>
      <c r="BL189" s="209">
        <v>0</v>
      </c>
      <c r="BM189" s="209">
        <v>0</v>
      </c>
      <c r="BN189" s="209"/>
      <c r="BO189" s="209"/>
      <c r="BP189" s="209"/>
      <c r="BQ189" s="209"/>
      <c r="BR189" s="209"/>
      <c r="BS189" s="209"/>
    </row>
    <row r="190" spans="2:71" x14ac:dyDescent="0.25">
      <c r="B190" s="233"/>
      <c r="C190" s="233"/>
      <c r="D190" s="233"/>
      <c r="E190" s="233"/>
      <c r="F190" s="233"/>
      <c r="G190" s="233"/>
      <c r="H190" s="233"/>
      <c r="I190" s="233"/>
      <c r="J190" s="233"/>
      <c r="K190" s="233"/>
      <c r="L190" s="233"/>
      <c r="M190" s="233"/>
      <c r="N190" s="233"/>
      <c r="O190" s="233"/>
      <c r="P190" s="233"/>
      <c r="Q190" s="233"/>
      <c r="R190" s="233"/>
      <c r="S190" s="233"/>
      <c r="BB190" s="229" t="s">
        <v>1654</v>
      </c>
      <c r="BC190" s="230" t="s">
        <v>30</v>
      </c>
      <c r="BD190" s="209">
        <v>-210</v>
      </c>
      <c r="BE190" s="209">
        <v>31</v>
      </c>
      <c r="BF190" s="209">
        <v>-242</v>
      </c>
      <c r="BG190" s="209">
        <v>51</v>
      </c>
      <c r="BH190" s="209">
        <v>-652</v>
      </c>
      <c r="BI190" s="209">
        <v>390</v>
      </c>
      <c r="BJ190" s="209">
        <v>0</v>
      </c>
      <c r="BK190" s="209">
        <v>418</v>
      </c>
      <c r="BL190" s="209">
        <v>-27</v>
      </c>
      <c r="BM190" s="209">
        <v>0</v>
      </c>
      <c r="BN190" s="209"/>
      <c r="BO190" s="209"/>
      <c r="BP190" s="209"/>
      <c r="BQ190" s="209"/>
      <c r="BR190" s="209"/>
      <c r="BS190" s="209"/>
    </row>
    <row r="191" spans="2:71" x14ac:dyDescent="0.25">
      <c r="B191" s="233"/>
      <c r="C191" s="233"/>
      <c r="D191" s="233"/>
      <c r="E191" s="233"/>
      <c r="F191" s="233"/>
      <c r="G191" s="233"/>
      <c r="H191" s="233"/>
      <c r="I191" s="233"/>
      <c r="J191" s="233"/>
      <c r="K191" s="233"/>
      <c r="L191" s="233"/>
      <c r="M191" s="233"/>
      <c r="N191" s="233"/>
      <c r="O191" s="233"/>
      <c r="P191" s="233"/>
      <c r="Q191" s="233"/>
      <c r="R191" s="233"/>
      <c r="S191" s="233"/>
      <c r="BB191" s="229" t="s">
        <v>1655</v>
      </c>
      <c r="BC191" s="230" t="s">
        <v>25</v>
      </c>
      <c r="BD191" s="209">
        <v>-38</v>
      </c>
      <c r="BE191" s="209">
        <v>-38</v>
      </c>
      <c r="BF191" s="209">
        <v>0</v>
      </c>
      <c r="BG191" s="209">
        <v>-5</v>
      </c>
      <c r="BH191" s="209">
        <v>8</v>
      </c>
      <c r="BI191" s="209">
        <v>-42</v>
      </c>
      <c r="BJ191" s="209">
        <v>-15</v>
      </c>
      <c r="BK191" s="209">
        <v>-23</v>
      </c>
      <c r="BL191" s="209">
        <v>-4</v>
      </c>
      <c r="BM191" s="209">
        <v>0</v>
      </c>
      <c r="BN191" s="209"/>
      <c r="BO191" s="209"/>
      <c r="BP191" s="209"/>
      <c r="BQ191" s="209"/>
      <c r="BR191" s="209"/>
      <c r="BS191" s="209"/>
    </row>
    <row r="192" spans="2:71" x14ac:dyDescent="0.25">
      <c r="B192" s="233"/>
      <c r="C192" s="233"/>
      <c r="D192" s="233"/>
      <c r="E192" s="233"/>
      <c r="F192" s="233"/>
      <c r="G192" s="233"/>
      <c r="H192" s="233"/>
      <c r="I192" s="233"/>
      <c r="J192" s="233"/>
      <c r="K192" s="233"/>
      <c r="L192" s="233"/>
      <c r="M192" s="233"/>
      <c r="N192" s="233"/>
      <c r="O192" s="233"/>
      <c r="P192" s="233"/>
      <c r="Q192" s="233"/>
      <c r="R192" s="233"/>
      <c r="S192" s="233"/>
      <c r="BB192" s="229" t="s">
        <v>1656</v>
      </c>
      <c r="BC192" s="230" t="s">
        <v>17</v>
      </c>
      <c r="BD192" s="209">
        <v>1731</v>
      </c>
      <c r="BE192" s="209">
        <v>404</v>
      </c>
      <c r="BF192" s="209">
        <v>1327</v>
      </c>
      <c r="BG192" s="209">
        <v>145</v>
      </c>
      <c r="BH192" s="209">
        <v>1068</v>
      </c>
      <c r="BI192" s="209">
        <v>518</v>
      </c>
      <c r="BJ192" s="209">
        <v>62</v>
      </c>
      <c r="BK192" s="209">
        <v>421</v>
      </c>
      <c r="BL192" s="209">
        <v>35</v>
      </c>
      <c r="BM192" s="209">
        <v>0</v>
      </c>
      <c r="BN192" s="209"/>
      <c r="BO192" s="209"/>
      <c r="BP192" s="209"/>
      <c r="BQ192" s="209"/>
      <c r="BR192" s="209"/>
      <c r="BS192" s="209"/>
    </row>
    <row r="193" spans="2:71" x14ac:dyDescent="0.25">
      <c r="B193" s="233"/>
      <c r="C193" s="233"/>
      <c r="D193" s="233"/>
      <c r="E193" s="233"/>
      <c r="F193" s="233"/>
      <c r="G193" s="233"/>
      <c r="H193" s="233"/>
      <c r="I193" s="233"/>
      <c r="J193" s="233"/>
      <c r="K193" s="233"/>
      <c r="L193" s="233"/>
      <c r="M193" s="233"/>
      <c r="N193" s="233"/>
      <c r="O193" s="233"/>
      <c r="P193" s="233"/>
      <c r="Q193" s="233"/>
      <c r="R193" s="233"/>
      <c r="S193" s="233"/>
      <c r="BB193" s="229" t="s">
        <v>1657</v>
      </c>
      <c r="BC193" s="230" t="s">
        <v>525</v>
      </c>
      <c r="BD193" s="209">
        <v>303</v>
      </c>
      <c r="BE193" s="209">
        <v>-36</v>
      </c>
      <c r="BF193" s="209">
        <v>339</v>
      </c>
      <c r="BG193" s="209">
        <v>-41</v>
      </c>
      <c r="BH193" s="209">
        <v>191</v>
      </c>
      <c r="BI193" s="209">
        <v>154</v>
      </c>
      <c r="BJ193" s="209">
        <v>10</v>
      </c>
      <c r="BK193" s="209">
        <v>111</v>
      </c>
      <c r="BL193" s="209">
        <v>33</v>
      </c>
      <c r="BM193" s="209">
        <v>0</v>
      </c>
      <c r="BN193" s="209"/>
      <c r="BO193" s="209"/>
      <c r="BP193" s="209"/>
      <c r="BQ193" s="209"/>
      <c r="BR193" s="209"/>
      <c r="BS193" s="209"/>
    </row>
    <row r="194" spans="2:71" x14ac:dyDescent="0.25">
      <c r="B194" s="233"/>
      <c r="C194" s="233"/>
      <c r="D194" s="233"/>
      <c r="E194" s="233"/>
      <c r="F194" s="233"/>
      <c r="G194" s="233"/>
      <c r="H194" s="233"/>
      <c r="I194" s="233"/>
      <c r="J194" s="233"/>
      <c r="K194" s="233"/>
      <c r="L194" s="233"/>
      <c r="M194" s="233"/>
      <c r="N194" s="233"/>
      <c r="O194" s="233"/>
      <c r="P194" s="233"/>
      <c r="Q194" s="233"/>
      <c r="R194" s="233"/>
      <c r="S194" s="233"/>
      <c r="BB194" s="229" t="s">
        <v>1658</v>
      </c>
      <c r="BC194" s="230" t="s">
        <v>46</v>
      </c>
      <c r="BD194" s="209">
        <v>3303</v>
      </c>
      <c r="BE194" s="209">
        <v>846</v>
      </c>
      <c r="BF194" s="209">
        <v>2456</v>
      </c>
      <c r="BG194" s="209">
        <v>1109</v>
      </c>
      <c r="BH194" s="209">
        <v>775</v>
      </c>
      <c r="BI194" s="209">
        <v>1418</v>
      </c>
      <c r="BJ194" s="209">
        <v>166</v>
      </c>
      <c r="BK194" s="209">
        <v>841</v>
      </c>
      <c r="BL194" s="209">
        <v>410</v>
      </c>
      <c r="BM194" s="209">
        <v>0</v>
      </c>
      <c r="BN194" s="209"/>
      <c r="BO194" s="209"/>
      <c r="BP194" s="209"/>
      <c r="BQ194" s="209"/>
      <c r="BR194" s="209"/>
      <c r="BS194" s="209"/>
    </row>
    <row r="195" spans="2:71" x14ac:dyDescent="0.25">
      <c r="B195" s="233"/>
      <c r="C195" s="233"/>
      <c r="D195" s="233"/>
      <c r="E195" s="233"/>
      <c r="F195" s="233"/>
      <c r="G195" s="233"/>
      <c r="H195" s="233"/>
      <c r="I195" s="233"/>
      <c r="J195" s="233"/>
      <c r="K195" s="233"/>
      <c r="L195" s="233"/>
      <c r="M195" s="233"/>
      <c r="N195" s="233"/>
      <c r="O195" s="233"/>
      <c r="P195" s="233"/>
      <c r="Q195" s="233"/>
      <c r="R195" s="233"/>
      <c r="S195" s="233"/>
      <c r="BB195" s="229" t="s">
        <v>1659</v>
      </c>
      <c r="BC195" s="230" t="s">
        <v>27</v>
      </c>
      <c r="BD195" s="209">
        <v>-333</v>
      </c>
      <c r="BE195" s="209">
        <v>-93</v>
      </c>
      <c r="BF195" s="209">
        <v>-240</v>
      </c>
      <c r="BG195" s="209">
        <v>7</v>
      </c>
      <c r="BH195" s="209">
        <v>-172</v>
      </c>
      <c r="BI195" s="209">
        <v>-169</v>
      </c>
      <c r="BJ195" s="209">
        <v>6</v>
      </c>
      <c r="BK195" s="209">
        <v>-174</v>
      </c>
      <c r="BL195" s="209">
        <v>-2</v>
      </c>
      <c r="BM195" s="209">
        <v>0</v>
      </c>
      <c r="BN195" s="209"/>
      <c r="BO195" s="209"/>
      <c r="BP195" s="209"/>
      <c r="BQ195" s="209"/>
      <c r="BR195" s="209"/>
      <c r="BS195" s="209"/>
    </row>
    <row r="196" spans="2:71" x14ac:dyDescent="0.25">
      <c r="B196" s="233"/>
      <c r="C196" s="233"/>
      <c r="D196" s="233"/>
      <c r="E196" s="233"/>
      <c r="F196" s="233"/>
      <c r="G196" s="233"/>
      <c r="H196" s="233"/>
      <c r="I196" s="233"/>
      <c r="J196" s="233"/>
      <c r="K196" s="233"/>
      <c r="L196" s="233"/>
      <c r="M196" s="233"/>
      <c r="N196" s="233"/>
      <c r="O196" s="233"/>
      <c r="P196" s="233"/>
      <c r="Q196" s="233"/>
      <c r="R196" s="233"/>
      <c r="S196" s="233"/>
      <c r="BB196" s="229" t="s">
        <v>1660</v>
      </c>
      <c r="BC196" s="230" t="s">
        <v>62</v>
      </c>
      <c r="BD196" s="209">
        <v>-19</v>
      </c>
      <c r="BE196" s="209">
        <v>-9</v>
      </c>
      <c r="BF196" s="209">
        <v>-11</v>
      </c>
      <c r="BG196" s="209">
        <v>9</v>
      </c>
      <c r="BH196" s="209">
        <v>19</v>
      </c>
      <c r="BI196" s="209">
        <v>-46</v>
      </c>
      <c r="BJ196" s="209">
        <v>-1</v>
      </c>
      <c r="BK196" s="209">
        <v>-46</v>
      </c>
      <c r="BL196" s="209">
        <v>-2</v>
      </c>
      <c r="BM196" s="209">
        <v>1</v>
      </c>
      <c r="BN196" s="209"/>
      <c r="BO196" s="209"/>
      <c r="BP196" s="209"/>
      <c r="BQ196" s="209"/>
      <c r="BR196" s="209"/>
      <c r="BS196" s="209"/>
    </row>
    <row r="197" spans="2:71" x14ac:dyDescent="0.25">
      <c r="B197" s="233"/>
      <c r="C197" s="233"/>
      <c r="D197" s="233"/>
      <c r="E197" s="233"/>
      <c r="F197" s="233"/>
      <c r="G197" s="233"/>
      <c r="H197" s="233"/>
      <c r="I197" s="233"/>
      <c r="J197" s="233"/>
      <c r="K197" s="233"/>
      <c r="L197" s="233"/>
      <c r="M197" s="233"/>
      <c r="N197" s="233"/>
      <c r="O197" s="233"/>
      <c r="P197" s="233"/>
      <c r="Q197" s="233"/>
      <c r="R197" s="233"/>
      <c r="S197" s="233"/>
      <c r="BB197" s="229" t="s">
        <v>1661</v>
      </c>
      <c r="BC197" s="230" t="s">
        <v>10</v>
      </c>
      <c r="BD197" s="209">
        <v>290</v>
      </c>
      <c r="BE197" s="209">
        <v>59</v>
      </c>
      <c r="BF197" s="209">
        <v>231</v>
      </c>
      <c r="BG197" s="209">
        <v>118</v>
      </c>
      <c r="BH197" s="209">
        <v>529</v>
      </c>
      <c r="BI197" s="209">
        <v>-358</v>
      </c>
      <c r="BJ197" s="209">
        <v>-63</v>
      </c>
      <c r="BK197" s="209">
        <v>-297</v>
      </c>
      <c r="BL197" s="209">
        <v>2</v>
      </c>
      <c r="BM197" s="209">
        <v>0</v>
      </c>
      <c r="BN197" s="209"/>
      <c r="BO197" s="209"/>
      <c r="BP197" s="209"/>
      <c r="BQ197" s="209"/>
      <c r="BR197" s="209"/>
      <c r="BS197" s="209"/>
    </row>
    <row r="198" spans="2:71" x14ac:dyDescent="0.25">
      <c r="B198" s="233"/>
      <c r="C198" s="233"/>
      <c r="D198" s="233"/>
      <c r="E198" s="233"/>
      <c r="F198" s="233"/>
      <c r="G198" s="233"/>
      <c r="H198" s="233"/>
      <c r="I198" s="233"/>
      <c r="J198" s="233"/>
      <c r="K198" s="233"/>
      <c r="L198" s="233"/>
      <c r="M198" s="233"/>
      <c r="N198" s="233"/>
      <c r="O198" s="233"/>
      <c r="P198" s="233"/>
      <c r="Q198" s="233"/>
      <c r="R198" s="233"/>
      <c r="S198" s="233"/>
      <c r="BB198" s="229" t="s">
        <v>1662</v>
      </c>
      <c r="BC198" s="230" t="s">
        <v>227</v>
      </c>
      <c r="BD198" s="209">
        <v>669</v>
      </c>
      <c r="BE198" s="209">
        <v>427</v>
      </c>
      <c r="BF198" s="209">
        <v>242</v>
      </c>
      <c r="BG198" s="209">
        <v>166</v>
      </c>
      <c r="BH198" s="209">
        <v>643</v>
      </c>
      <c r="BI198" s="209">
        <v>-140</v>
      </c>
      <c r="BJ198" s="209">
        <v>-59</v>
      </c>
      <c r="BK198" s="209">
        <v>-91</v>
      </c>
      <c r="BL198" s="209">
        <v>10</v>
      </c>
      <c r="BM198" s="209">
        <v>0</v>
      </c>
      <c r="BN198" s="209"/>
      <c r="BO198" s="209"/>
      <c r="BP198" s="209"/>
      <c r="BQ198" s="209"/>
      <c r="BR198" s="209"/>
      <c r="BS198" s="209"/>
    </row>
    <row r="199" spans="2:71" x14ac:dyDescent="0.25">
      <c r="B199" s="233"/>
      <c r="C199" s="233"/>
      <c r="D199" s="233"/>
      <c r="E199" s="233"/>
      <c r="F199" s="233"/>
      <c r="G199" s="233"/>
      <c r="H199" s="233"/>
      <c r="I199" s="233"/>
      <c r="J199" s="233"/>
      <c r="K199" s="233"/>
      <c r="L199" s="233"/>
      <c r="M199" s="233"/>
      <c r="N199" s="233"/>
      <c r="O199" s="233"/>
      <c r="P199" s="233"/>
      <c r="Q199" s="233"/>
      <c r="R199" s="233"/>
      <c r="S199" s="233"/>
      <c r="BB199" s="229" t="s">
        <v>1663</v>
      </c>
      <c r="BC199" s="230" t="s">
        <v>654</v>
      </c>
      <c r="BD199" s="209">
        <v>16</v>
      </c>
      <c r="BE199" s="209">
        <v>16</v>
      </c>
      <c r="BF199" s="209">
        <v>0</v>
      </c>
      <c r="BG199" s="209">
        <v>-2</v>
      </c>
      <c r="BH199" s="209">
        <v>2</v>
      </c>
      <c r="BI199" s="209">
        <v>16</v>
      </c>
      <c r="BJ199" s="209">
        <v>0</v>
      </c>
      <c r="BK199" s="209">
        <v>16</v>
      </c>
      <c r="BL199" s="209">
        <v>1</v>
      </c>
      <c r="BM199" s="209">
        <v>0</v>
      </c>
      <c r="BN199" s="209"/>
      <c r="BO199" s="209"/>
      <c r="BP199" s="209"/>
      <c r="BQ199" s="209"/>
      <c r="BR199" s="209"/>
      <c r="BS199" s="209"/>
    </row>
    <row r="200" spans="2:71" x14ac:dyDescent="0.25">
      <c r="B200" s="233"/>
      <c r="C200" s="233"/>
      <c r="D200" s="233"/>
      <c r="E200" s="233"/>
      <c r="F200" s="233"/>
      <c r="G200" s="233"/>
      <c r="H200" s="233"/>
      <c r="I200" s="233"/>
      <c r="J200" s="233"/>
      <c r="K200" s="233"/>
      <c r="L200" s="233"/>
      <c r="M200" s="233"/>
      <c r="N200" s="233"/>
      <c r="O200" s="233"/>
      <c r="P200" s="233"/>
      <c r="Q200" s="233"/>
      <c r="R200" s="233"/>
      <c r="S200" s="233"/>
      <c r="BB200" s="229" t="s">
        <v>1664</v>
      </c>
      <c r="BC200" s="230" t="s">
        <v>205</v>
      </c>
      <c r="BD200" s="209">
        <v>-14</v>
      </c>
      <c r="BE200" s="209">
        <v>-14</v>
      </c>
      <c r="BF200" s="209">
        <v>0</v>
      </c>
      <c r="BG200" s="209">
        <v>0</v>
      </c>
      <c r="BH200" s="209">
        <v>-12</v>
      </c>
      <c r="BI200" s="209">
        <v>-1</v>
      </c>
      <c r="BJ200" s="209">
        <v>0</v>
      </c>
      <c r="BK200" s="209">
        <v>0</v>
      </c>
      <c r="BL200" s="209">
        <v>-1</v>
      </c>
      <c r="BM200" s="209">
        <v>0</v>
      </c>
      <c r="BN200" s="209"/>
      <c r="BO200" s="209"/>
      <c r="BP200" s="209"/>
      <c r="BQ200" s="209"/>
      <c r="BR200" s="209"/>
      <c r="BS200" s="209"/>
    </row>
    <row r="201" spans="2:71" x14ac:dyDescent="0.25">
      <c r="B201" s="233"/>
      <c r="C201" s="233"/>
      <c r="D201" s="233"/>
      <c r="E201" s="233"/>
      <c r="F201" s="233"/>
      <c r="G201" s="233"/>
      <c r="H201" s="233"/>
      <c r="I201" s="233"/>
      <c r="J201" s="233"/>
      <c r="K201" s="233"/>
      <c r="L201" s="233"/>
      <c r="M201" s="233"/>
      <c r="N201" s="233"/>
      <c r="O201" s="233"/>
      <c r="P201" s="233"/>
      <c r="Q201" s="233"/>
      <c r="R201" s="233"/>
      <c r="S201" s="233"/>
      <c r="BB201" s="229" t="s">
        <v>1665</v>
      </c>
      <c r="BC201" s="230" t="s">
        <v>207</v>
      </c>
      <c r="BD201" s="209">
        <v>134</v>
      </c>
      <c r="BE201" s="209">
        <v>185</v>
      </c>
      <c r="BF201" s="209">
        <v>-51</v>
      </c>
      <c r="BG201" s="209">
        <v>0</v>
      </c>
      <c r="BH201" s="209">
        <v>-70</v>
      </c>
      <c r="BI201" s="209">
        <v>205</v>
      </c>
      <c r="BJ201" s="209">
        <v>0</v>
      </c>
      <c r="BK201" s="209">
        <v>206</v>
      </c>
      <c r="BL201" s="209">
        <v>-1</v>
      </c>
      <c r="BM201" s="209">
        <v>0</v>
      </c>
      <c r="BN201" s="209"/>
      <c r="BO201" s="209"/>
      <c r="BP201" s="209"/>
      <c r="BQ201" s="209"/>
      <c r="BR201" s="209"/>
      <c r="BS201" s="209"/>
    </row>
    <row r="202" spans="2:71" x14ac:dyDescent="0.25">
      <c r="B202" s="233"/>
      <c r="C202" s="233"/>
      <c r="D202" s="233"/>
      <c r="E202" s="233"/>
      <c r="F202" s="233"/>
      <c r="G202" s="233"/>
      <c r="H202" s="233"/>
      <c r="I202" s="233"/>
      <c r="J202" s="233"/>
      <c r="K202" s="233"/>
      <c r="L202" s="233"/>
      <c r="M202" s="233"/>
      <c r="N202" s="233"/>
      <c r="O202" s="233"/>
      <c r="P202" s="233"/>
      <c r="Q202" s="233"/>
      <c r="R202" s="233"/>
      <c r="S202" s="233"/>
      <c r="BB202" s="229" t="s">
        <v>1666</v>
      </c>
      <c r="BC202" s="230" t="s">
        <v>254</v>
      </c>
      <c r="BD202" s="209">
        <v>1048</v>
      </c>
      <c r="BE202" s="209">
        <v>-129</v>
      </c>
      <c r="BF202" s="209">
        <v>1177</v>
      </c>
      <c r="BG202" s="209">
        <v>310</v>
      </c>
      <c r="BH202" s="209">
        <v>656</v>
      </c>
      <c r="BI202" s="209">
        <v>81</v>
      </c>
      <c r="BJ202" s="209">
        <v>57</v>
      </c>
      <c r="BK202" s="209">
        <v>224</v>
      </c>
      <c r="BL202" s="209">
        <v>-200</v>
      </c>
      <c r="BM202" s="209">
        <v>0</v>
      </c>
      <c r="BN202" s="209"/>
      <c r="BO202" s="209"/>
      <c r="BP202" s="209"/>
      <c r="BQ202" s="209"/>
      <c r="BR202" s="209"/>
      <c r="BS202" s="209"/>
    </row>
    <row r="203" spans="2:71" x14ac:dyDescent="0.25">
      <c r="B203" s="233"/>
      <c r="C203" s="233"/>
      <c r="D203" s="233"/>
      <c r="E203" s="233"/>
      <c r="F203" s="233"/>
      <c r="G203" s="233"/>
      <c r="H203" s="233"/>
      <c r="I203" s="233"/>
      <c r="J203" s="233"/>
      <c r="K203" s="233"/>
      <c r="L203" s="233"/>
      <c r="M203" s="233"/>
      <c r="N203" s="233"/>
      <c r="O203" s="233"/>
      <c r="P203" s="233"/>
      <c r="Q203" s="233"/>
      <c r="R203" s="233"/>
      <c r="S203" s="233"/>
      <c r="BB203" s="229" t="s">
        <v>1667</v>
      </c>
      <c r="BC203" s="230" t="s">
        <v>5</v>
      </c>
      <c r="BD203" s="209">
        <v>-14</v>
      </c>
      <c r="BE203" s="209">
        <v>-14</v>
      </c>
      <c r="BF203" s="209">
        <v>0</v>
      </c>
      <c r="BG203" s="209">
        <v>8</v>
      </c>
      <c r="BH203" s="209">
        <v>-9</v>
      </c>
      <c r="BI203" s="209">
        <v>-13</v>
      </c>
      <c r="BJ203" s="209">
        <v>0</v>
      </c>
      <c r="BK203" s="209">
        <v>-12</v>
      </c>
      <c r="BL203" s="209">
        <v>-1</v>
      </c>
      <c r="BM203" s="209">
        <v>0</v>
      </c>
      <c r="BN203" s="209"/>
      <c r="BO203" s="209"/>
      <c r="BP203" s="209"/>
      <c r="BQ203" s="209"/>
      <c r="BR203" s="209"/>
      <c r="BS203" s="209"/>
    </row>
    <row r="204" spans="2:71" x14ac:dyDescent="0.25">
      <c r="B204" s="233"/>
      <c r="C204" s="233"/>
      <c r="D204" s="233"/>
      <c r="E204" s="233"/>
      <c r="F204" s="233"/>
      <c r="G204" s="233"/>
      <c r="H204" s="233"/>
      <c r="I204" s="233"/>
      <c r="J204" s="233"/>
      <c r="K204" s="233"/>
      <c r="L204" s="233"/>
      <c r="M204" s="233"/>
      <c r="N204" s="233"/>
      <c r="O204" s="233"/>
      <c r="P204" s="233"/>
      <c r="Q204" s="233"/>
      <c r="R204" s="233"/>
      <c r="S204" s="233"/>
      <c r="BB204" s="229" t="s">
        <v>1668</v>
      </c>
      <c r="BC204" s="230" t="s">
        <v>7</v>
      </c>
      <c r="BD204" s="209">
        <v>194</v>
      </c>
      <c r="BE204" s="209">
        <v>-16</v>
      </c>
      <c r="BF204" s="209">
        <v>210</v>
      </c>
      <c r="BG204" s="209">
        <v>-1</v>
      </c>
      <c r="BH204" s="209">
        <v>207</v>
      </c>
      <c r="BI204" s="209">
        <v>-12</v>
      </c>
      <c r="BJ204" s="209">
        <v>0</v>
      </c>
      <c r="BK204" s="209">
        <v>-8</v>
      </c>
      <c r="BL204" s="209">
        <v>-4</v>
      </c>
      <c r="BM204" s="209">
        <v>0</v>
      </c>
      <c r="BN204" s="209"/>
      <c r="BO204" s="209"/>
      <c r="BP204" s="209"/>
      <c r="BQ204" s="209"/>
      <c r="BR204" s="209"/>
      <c r="BS204" s="209"/>
    </row>
    <row r="205" spans="2:71" x14ac:dyDescent="0.25">
      <c r="B205" s="233"/>
      <c r="C205" s="233"/>
      <c r="D205" s="233"/>
      <c r="E205" s="233"/>
      <c r="F205" s="233"/>
      <c r="G205" s="233"/>
      <c r="H205" s="233"/>
      <c r="I205" s="233"/>
      <c r="J205" s="233"/>
      <c r="K205" s="233"/>
      <c r="L205" s="233"/>
      <c r="M205" s="233"/>
      <c r="N205" s="233"/>
      <c r="O205" s="233"/>
      <c r="P205" s="233"/>
      <c r="Q205" s="233"/>
      <c r="R205" s="233"/>
      <c r="S205" s="233"/>
      <c r="BB205" s="229" t="s">
        <v>1669</v>
      </c>
      <c r="BC205" s="230" t="s">
        <v>727</v>
      </c>
      <c r="BD205" s="209">
        <v>13</v>
      </c>
      <c r="BE205" s="209">
        <v>13</v>
      </c>
      <c r="BF205" s="209">
        <v>0</v>
      </c>
      <c r="BG205" s="209">
        <v>3</v>
      </c>
      <c r="BH205" s="209">
        <v>7</v>
      </c>
      <c r="BI205" s="209">
        <v>3</v>
      </c>
      <c r="BJ205" s="209">
        <v>0</v>
      </c>
      <c r="BK205" s="209">
        <v>3</v>
      </c>
      <c r="BL205" s="209">
        <v>0</v>
      </c>
      <c r="BM205" s="209">
        <v>0</v>
      </c>
      <c r="BN205" s="209"/>
      <c r="BO205" s="209"/>
      <c r="BP205" s="209"/>
      <c r="BQ205" s="209"/>
      <c r="BR205" s="209"/>
      <c r="BS205" s="209"/>
    </row>
    <row r="206" spans="2:71" x14ac:dyDescent="0.25">
      <c r="B206" s="233"/>
      <c r="C206" s="233"/>
      <c r="D206" s="233"/>
      <c r="E206" s="233"/>
      <c r="F206" s="233"/>
      <c r="G206" s="233"/>
      <c r="H206" s="233"/>
      <c r="I206" s="233"/>
      <c r="J206" s="233"/>
      <c r="K206" s="233"/>
      <c r="L206" s="233"/>
      <c r="M206" s="233"/>
      <c r="N206" s="233"/>
      <c r="O206" s="233"/>
      <c r="P206" s="233"/>
      <c r="Q206" s="233"/>
      <c r="R206" s="233"/>
      <c r="S206" s="233"/>
      <c r="BB206" s="229" t="s">
        <v>1670</v>
      </c>
      <c r="BC206" s="230" t="s">
        <v>528</v>
      </c>
      <c r="BD206" s="209">
        <v>-184</v>
      </c>
      <c r="BE206" s="209">
        <v>-184</v>
      </c>
      <c r="BF206" s="209">
        <v>0</v>
      </c>
      <c r="BG206" s="209">
        <v>0</v>
      </c>
      <c r="BH206" s="209">
        <v>-2</v>
      </c>
      <c r="BI206" s="209">
        <v>-182</v>
      </c>
      <c r="BJ206" s="209">
        <v>-143</v>
      </c>
      <c r="BK206" s="209">
        <v>-38</v>
      </c>
      <c r="BL206" s="209">
        <v>0</v>
      </c>
      <c r="BM206" s="209">
        <v>0</v>
      </c>
      <c r="BN206" s="209"/>
      <c r="BO206" s="209"/>
      <c r="BP206" s="209"/>
      <c r="BQ206" s="209"/>
      <c r="BR206" s="209"/>
      <c r="BS206" s="209"/>
    </row>
    <row r="207" spans="2:71" x14ac:dyDescent="0.25">
      <c r="B207" s="233"/>
      <c r="C207" s="233"/>
      <c r="D207" s="233"/>
      <c r="E207" s="233"/>
      <c r="F207" s="233"/>
      <c r="G207" s="233"/>
      <c r="H207" s="233"/>
      <c r="I207" s="233"/>
      <c r="J207" s="233"/>
      <c r="K207" s="233"/>
      <c r="L207" s="233"/>
      <c r="M207" s="233"/>
      <c r="N207" s="233"/>
      <c r="O207" s="233"/>
      <c r="P207" s="233"/>
      <c r="Q207" s="233"/>
      <c r="R207" s="233"/>
      <c r="S207" s="233"/>
      <c r="BB207" s="229" t="s">
        <v>1671</v>
      </c>
      <c r="BC207" s="230" t="s">
        <v>0</v>
      </c>
      <c r="BD207" s="209">
        <v>21</v>
      </c>
      <c r="BE207" s="209">
        <v>21</v>
      </c>
      <c r="BF207" s="209">
        <v>0</v>
      </c>
      <c r="BG207" s="209">
        <v>0</v>
      </c>
      <c r="BH207" s="209">
        <v>47</v>
      </c>
      <c r="BI207" s="209">
        <v>-27</v>
      </c>
      <c r="BJ207" s="209">
        <v>-36</v>
      </c>
      <c r="BK207" s="209">
        <v>10</v>
      </c>
      <c r="BL207" s="209">
        <v>0</v>
      </c>
      <c r="BM207" s="209">
        <v>0</v>
      </c>
      <c r="BN207" s="209"/>
      <c r="BO207" s="209"/>
      <c r="BP207" s="209"/>
      <c r="BQ207" s="209"/>
      <c r="BR207" s="209"/>
      <c r="BS207" s="209"/>
    </row>
    <row r="208" spans="2:71" x14ac:dyDescent="0.25">
      <c r="B208" s="233"/>
      <c r="C208" s="233"/>
      <c r="D208" s="233"/>
      <c r="E208" s="233"/>
      <c r="F208" s="233"/>
      <c r="G208" s="233"/>
      <c r="H208" s="233"/>
      <c r="I208" s="233"/>
      <c r="J208" s="233"/>
      <c r="K208" s="233"/>
      <c r="L208" s="233"/>
      <c r="M208" s="233"/>
      <c r="N208" s="233"/>
      <c r="O208" s="233"/>
      <c r="P208" s="233"/>
      <c r="Q208" s="233"/>
      <c r="R208" s="233"/>
      <c r="S208" s="233"/>
      <c r="BB208" s="229" t="s">
        <v>1672</v>
      </c>
      <c r="BC208" s="230" t="s">
        <v>216</v>
      </c>
      <c r="BD208" s="209">
        <v>90</v>
      </c>
      <c r="BE208" s="209">
        <v>32</v>
      </c>
      <c r="BF208" s="209">
        <v>58</v>
      </c>
      <c r="BG208" s="209">
        <v>47</v>
      </c>
      <c r="BH208" s="209">
        <v>84</v>
      </c>
      <c r="BI208" s="209">
        <v>-40</v>
      </c>
      <c r="BJ208" s="209">
        <v>-13</v>
      </c>
      <c r="BK208" s="209">
        <v>-28</v>
      </c>
      <c r="BL208" s="209">
        <v>2</v>
      </c>
      <c r="BM208" s="209">
        <v>0</v>
      </c>
      <c r="BN208" s="209"/>
      <c r="BO208" s="209"/>
      <c r="BP208" s="209"/>
      <c r="BQ208" s="209"/>
      <c r="BR208" s="209"/>
      <c r="BS208" s="209"/>
    </row>
    <row r="209" spans="2:71" x14ac:dyDescent="0.25">
      <c r="B209" s="233"/>
      <c r="C209" s="233"/>
      <c r="D209" s="233"/>
      <c r="E209" s="233"/>
      <c r="F209" s="233"/>
      <c r="G209" s="233"/>
      <c r="H209" s="233"/>
      <c r="I209" s="233"/>
      <c r="J209" s="233"/>
      <c r="K209" s="233"/>
      <c r="L209" s="233"/>
      <c r="M209" s="233"/>
      <c r="N209" s="233"/>
      <c r="O209" s="233"/>
      <c r="P209" s="233"/>
      <c r="Q209" s="233"/>
      <c r="R209" s="233"/>
      <c r="S209" s="233"/>
      <c r="BB209" s="229" t="s">
        <v>1673</v>
      </c>
      <c r="BC209" s="230" t="s">
        <v>723</v>
      </c>
      <c r="BD209" s="209">
        <v>-1</v>
      </c>
      <c r="BE209" s="209">
        <v>-1</v>
      </c>
      <c r="BF209" s="209">
        <v>0</v>
      </c>
      <c r="BG209" s="209">
        <v>0</v>
      </c>
      <c r="BH209" s="209">
        <v>0</v>
      </c>
      <c r="BI209" s="209">
        <v>-1</v>
      </c>
      <c r="BJ209" s="209">
        <v>0</v>
      </c>
      <c r="BK209" s="209">
        <v>0</v>
      </c>
      <c r="BL209" s="209">
        <v>-1</v>
      </c>
      <c r="BM209" s="209">
        <v>0</v>
      </c>
      <c r="BN209" s="209"/>
      <c r="BO209" s="209"/>
      <c r="BP209" s="209"/>
      <c r="BQ209" s="209"/>
      <c r="BR209" s="209"/>
      <c r="BS209" s="209"/>
    </row>
    <row r="210" spans="2:71" x14ac:dyDescent="0.25">
      <c r="B210" s="233"/>
      <c r="C210" s="233"/>
      <c r="D210" s="233"/>
      <c r="E210" s="233"/>
      <c r="F210" s="233"/>
      <c r="G210" s="233"/>
      <c r="H210" s="233"/>
      <c r="I210" s="233"/>
      <c r="J210" s="233"/>
      <c r="K210" s="233"/>
      <c r="L210" s="233"/>
      <c r="M210" s="233"/>
      <c r="N210" s="233"/>
      <c r="O210" s="233"/>
      <c r="P210" s="233"/>
      <c r="Q210" s="233"/>
      <c r="R210" s="233"/>
      <c r="S210" s="233"/>
      <c r="BB210" s="229" t="s">
        <v>1674</v>
      </c>
      <c r="BC210" s="230" t="s">
        <v>221</v>
      </c>
      <c r="BD210" s="209">
        <v>-856</v>
      </c>
      <c r="BE210" s="209">
        <v>-382</v>
      </c>
      <c r="BF210" s="209">
        <v>-474</v>
      </c>
      <c r="BG210" s="209">
        <v>-214</v>
      </c>
      <c r="BH210" s="209">
        <v>-537</v>
      </c>
      <c r="BI210" s="209">
        <v>-105</v>
      </c>
      <c r="BJ210" s="209">
        <v>-1</v>
      </c>
      <c r="BK210" s="209">
        <v>-107</v>
      </c>
      <c r="BL210" s="209">
        <v>3</v>
      </c>
      <c r="BM210" s="209">
        <v>0</v>
      </c>
      <c r="BN210" s="209"/>
      <c r="BO210" s="209"/>
      <c r="BP210" s="209"/>
      <c r="BQ210" s="209"/>
      <c r="BR210" s="209"/>
      <c r="BS210" s="209"/>
    </row>
    <row r="211" spans="2:71" x14ac:dyDescent="0.25">
      <c r="B211" s="233"/>
      <c r="C211" s="233"/>
      <c r="D211" s="233"/>
      <c r="E211" s="233"/>
      <c r="F211" s="233"/>
      <c r="G211" s="233"/>
      <c r="H211" s="233"/>
      <c r="I211" s="233"/>
      <c r="J211" s="233"/>
      <c r="K211" s="233"/>
      <c r="L211" s="233"/>
      <c r="M211" s="233"/>
      <c r="N211" s="233"/>
      <c r="O211" s="233"/>
      <c r="P211" s="233"/>
      <c r="Q211" s="233"/>
      <c r="R211" s="233"/>
      <c r="S211" s="233"/>
      <c r="BB211" s="229" t="s">
        <v>1675</v>
      </c>
      <c r="BC211" s="230" t="s">
        <v>3</v>
      </c>
      <c r="BD211" s="209">
        <v>443</v>
      </c>
      <c r="BE211" s="209">
        <v>123</v>
      </c>
      <c r="BF211" s="209">
        <v>320</v>
      </c>
      <c r="BG211" s="209">
        <v>326</v>
      </c>
      <c r="BH211" s="209">
        <v>-52</v>
      </c>
      <c r="BI211" s="209">
        <v>169</v>
      </c>
      <c r="BJ211" s="209">
        <v>-28</v>
      </c>
      <c r="BK211" s="209">
        <v>130</v>
      </c>
      <c r="BL211" s="209">
        <v>66</v>
      </c>
      <c r="BM211" s="209">
        <v>0</v>
      </c>
      <c r="BN211" s="209"/>
      <c r="BO211" s="209"/>
      <c r="BP211" s="209"/>
      <c r="BQ211" s="209"/>
      <c r="BR211" s="209"/>
      <c r="BS211" s="209"/>
    </row>
    <row r="212" spans="2:71" x14ac:dyDescent="0.25">
      <c r="B212" s="233"/>
      <c r="C212" s="233"/>
      <c r="D212" s="233"/>
      <c r="E212" s="233"/>
      <c r="F212" s="233"/>
      <c r="G212" s="233"/>
      <c r="H212" s="233"/>
      <c r="I212" s="233"/>
      <c r="J212" s="233"/>
      <c r="K212" s="233"/>
      <c r="L212" s="233"/>
      <c r="M212" s="233"/>
      <c r="N212" s="233"/>
      <c r="O212" s="233"/>
      <c r="P212" s="233"/>
      <c r="Q212" s="233"/>
      <c r="R212" s="233"/>
      <c r="S212" s="233"/>
      <c r="BB212" s="229" t="s">
        <v>1676</v>
      </c>
      <c r="BC212" s="230" t="s">
        <v>236</v>
      </c>
      <c r="BD212" s="209">
        <v>1</v>
      </c>
      <c r="BE212" s="209">
        <v>0</v>
      </c>
      <c r="BF212" s="209">
        <v>1</v>
      </c>
      <c r="BG212" s="209">
        <v>0</v>
      </c>
      <c r="BH212" s="209">
        <v>0</v>
      </c>
      <c r="BI212" s="209">
        <v>1</v>
      </c>
      <c r="BJ212" s="209">
        <v>2</v>
      </c>
      <c r="BK212" s="209">
        <v>0</v>
      </c>
      <c r="BL212" s="209">
        <v>0</v>
      </c>
      <c r="BM212" s="209">
        <v>0</v>
      </c>
      <c r="BN212" s="209"/>
      <c r="BO212" s="209"/>
      <c r="BP212" s="209"/>
      <c r="BQ212" s="209"/>
      <c r="BR212" s="209"/>
      <c r="BS212" s="209"/>
    </row>
    <row r="213" spans="2:71" x14ac:dyDescent="0.25">
      <c r="B213" s="233"/>
      <c r="C213" s="233"/>
      <c r="D213" s="233"/>
      <c r="E213" s="233"/>
      <c r="F213" s="233"/>
      <c r="G213" s="233"/>
      <c r="H213" s="233"/>
      <c r="I213" s="233"/>
      <c r="J213" s="233"/>
      <c r="K213" s="233"/>
      <c r="L213" s="233"/>
      <c r="M213" s="233"/>
      <c r="N213" s="233"/>
      <c r="O213" s="233"/>
      <c r="P213" s="233"/>
      <c r="Q213" s="233"/>
      <c r="R213" s="233"/>
      <c r="S213" s="233"/>
      <c r="BB213" s="229" t="s">
        <v>1677</v>
      </c>
      <c r="BC213" s="230" t="s">
        <v>648</v>
      </c>
      <c r="BD213" s="209">
        <v>0</v>
      </c>
      <c r="BE213" s="209">
        <v>0</v>
      </c>
      <c r="BF213" s="209">
        <v>0</v>
      </c>
      <c r="BG213" s="209">
        <v>0</v>
      </c>
      <c r="BH213" s="209">
        <v>0</v>
      </c>
      <c r="BI213" s="209">
        <v>0</v>
      </c>
      <c r="BJ213" s="209">
        <v>0</v>
      </c>
      <c r="BK213" s="209">
        <v>0</v>
      </c>
      <c r="BL213" s="209">
        <v>0</v>
      </c>
      <c r="BM213" s="209">
        <v>0</v>
      </c>
      <c r="BN213" s="209"/>
      <c r="BO213" s="209"/>
      <c r="BP213" s="209"/>
      <c r="BQ213" s="209"/>
      <c r="BR213" s="209"/>
      <c r="BS213" s="209"/>
    </row>
    <row r="214" spans="2:71" x14ac:dyDescent="0.25">
      <c r="B214" s="233"/>
      <c r="C214" s="233"/>
      <c r="D214" s="233"/>
      <c r="E214" s="233"/>
      <c r="F214" s="233"/>
      <c r="G214" s="233"/>
      <c r="H214" s="233"/>
      <c r="I214" s="233"/>
      <c r="J214" s="233"/>
      <c r="K214" s="233"/>
      <c r="L214" s="233"/>
      <c r="M214" s="233"/>
      <c r="N214" s="233"/>
      <c r="O214" s="233"/>
      <c r="P214" s="233"/>
      <c r="Q214" s="233"/>
      <c r="R214" s="233"/>
      <c r="S214" s="233"/>
      <c r="BB214" s="229" t="s">
        <v>1678</v>
      </c>
      <c r="BC214" s="230" t="s">
        <v>620</v>
      </c>
      <c r="BD214" s="209">
        <v>0</v>
      </c>
      <c r="BE214" s="209">
        <v>0</v>
      </c>
      <c r="BF214" s="209">
        <v>0</v>
      </c>
      <c r="BG214" s="209">
        <v>0</v>
      </c>
      <c r="BH214" s="209">
        <v>0</v>
      </c>
      <c r="BI214" s="209">
        <v>0</v>
      </c>
      <c r="BJ214" s="209">
        <v>0</v>
      </c>
      <c r="BK214" s="209">
        <v>0</v>
      </c>
      <c r="BL214" s="209">
        <v>0</v>
      </c>
      <c r="BM214" s="209">
        <v>0</v>
      </c>
      <c r="BN214" s="209"/>
      <c r="BO214" s="209"/>
      <c r="BP214" s="209"/>
      <c r="BQ214" s="209"/>
      <c r="BR214" s="209"/>
      <c r="BS214" s="209"/>
    </row>
    <row r="215" spans="2:71" x14ac:dyDescent="0.25">
      <c r="B215" s="233"/>
      <c r="C215" s="233"/>
      <c r="D215" s="233"/>
      <c r="E215" s="233"/>
      <c r="F215" s="233"/>
      <c r="G215" s="233"/>
      <c r="H215" s="233"/>
      <c r="I215" s="233"/>
      <c r="J215" s="233"/>
      <c r="K215" s="233"/>
      <c r="L215" s="233"/>
      <c r="M215" s="233"/>
      <c r="N215" s="233"/>
      <c r="O215" s="233"/>
      <c r="P215" s="233"/>
      <c r="Q215" s="233"/>
      <c r="R215" s="233"/>
      <c r="S215" s="233"/>
      <c r="BB215" s="229" t="s">
        <v>1679</v>
      </c>
      <c r="BC215" s="230" t="s">
        <v>618</v>
      </c>
      <c r="BD215" s="209">
        <v>19</v>
      </c>
      <c r="BE215" s="209">
        <v>19</v>
      </c>
      <c r="BF215" s="209">
        <v>0</v>
      </c>
      <c r="BG215" s="209">
        <v>0</v>
      </c>
      <c r="BH215" s="209">
        <v>15</v>
      </c>
      <c r="BI215" s="209">
        <v>3</v>
      </c>
      <c r="BJ215" s="209">
        <v>0</v>
      </c>
      <c r="BK215" s="209">
        <v>3</v>
      </c>
      <c r="BL215" s="209">
        <v>0</v>
      </c>
      <c r="BM215" s="209">
        <v>0</v>
      </c>
      <c r="BN215" s="209"/>
      <c r="BO215" s="209"/>
      <c r="BP215" s="209"/>
      <c r="BQ215" s="209"/>
      <c r="BR215" s="209"/>
      <c r="BS215" s="209"/>
    </row>
    <row r="216" spans="2:71" x14ac:dyDescent="0.25">
      <c r="B216" s="233"/>
      <c r="C216" s="233"/>
      <c r="D216" s="233"/>
      <c r="E216" s="233"/>
      <c r="F216" s="233"/>
      <c r="G216" s="233"/>
      <c r="H216" s="233"/>
      <c r="I216" s="233"/>
      <c r="J216" s="233"/>
      <c r="K216" s="233"/>
      <c r="L216" s="233"/>
      <c r="M216" s="233"/>
      <c r="N216" s="233"/>
      <c r="O216" s="233"/>
      <c r="P216" s="233"/>
      <c r="Q216" s="233"/>
      <c r="R216" s="233"/>
      <c r="S216" s="233"/>
      <c r="BB216" s="229" t="s">
        <v>1680</v>
      </c>
      <c r="BC216" s="230" t="s">
        <v>204</v>
      </c>
      <c r="BD216" s="209">
        <v>0</v>
      </c>
      <c r="BE216" s="209">
        <v>0</v>
      </c>
      <c r="BF216" s="209">
        <v>0</v>
      </c>
      <c r="BG216" s="209">
        <v>0</v>
      </c>
      <c r="BH216" s="209">
        <v>0</v>
      </c>
      <c r="BI216" s="209">
        <v>0</v>
      </c>
      <c r="BJ216" s="209">
        <v>0</v>
      </c>
      <c r="BK216" s="209">
        <v>0</v>
      </c>
      <c r="BL216" s="209">
        <v>0</v>
      </c>
      <c r="BM216" s="209">
        <v>0</v>
      </c>
      <c r="BN216" s="209"/>
      <c r="BO216" s="209"/>
      <c r="BP216" s="209"/>
      <c r="BQ216" s="209"/>
      <c r="BR216" s="209"/>
      <c r="BS216" s="209"/>
    </row>
    <row r="217" spans="2:71" x14ac:dyDescent="0.25">
      <c r="B217" s="233"/>
      <c r="C217" s="233"/>
      <c r="D217" s="233"/>
      <c r="E217" s="233"/>
      <c r="F217" s="233"/>
      <c r="G217" s="233"/>
      <c r="H217" s="233"/>
      <c r="I217" s="233"/>
      <c r="J217" s="233"/>
      <c r="K217" s="233"/>
      <c r="L217" s="233"/>
      <c r="M217" s="233"/>
      <c r="N217" s="233"/>
      <c r="O217" s="233"/>
      <c r="P217" s="233"/>
      <c r="Q217" s="233"/>
      <c r="R217" s="233"/>
      <c r="S217" s="233"/>
      <c r="BB217" s="229" t="s">
        <v>1681</v>
      </c>
      <c r="BC217" s="230" t="s">
        <v>217</v>
      </c>
      <c r="BD217" s="209">
        <v>70</v>
      </c>
      <c r="BE217" s="209">
        <v>82</v>
      </c>
      <c r="BF217" s="209">
        <v>-12</v>
      </c>
      <c r="BG217" s="209">
        <v>137</v>
      </c>
      <c r="BH217" s="209">
        <v>-44</v>
      </c>
      <c r="BI217" s="209">
        <v>-23</v>
      </c>
      <c r="BJ217" s="209">
        <v>-8</v>
      </c>
      <c r="BK217" s="209">
        <v>-14</v>
      </c>
      <c r="BL217" s="209">
        <v>-1</v>
      </c>
      <c r="BM217" s="209">
        <v>0</v>
      </c>
      <c r="BN217" s="209"/>
      <c r="BO217" s="209"/>
      <c r="BP217" s="209"/>
      <c r="BQ217" s="209"/>
      <c r="BR217" s="209"/>
      <c r="BS217" s="209"/>
    </row>
    <row r="218" spans="2:71" x14ac:dyDescent="0.25">
      <c r="B218" s="233"/>
      <c r="C218" s="233"/>
      <c r="D218" s="233"/>
      <c r="E218" s="233"/>
      <c r="F218" s="233"/>
      <c r="G218" s="233"/>
      <c r="H218" s="233"/>
      <c r="I218" s="233"/>
      <c r="J218" s="233"/>
      <c r="K218" s="233"/>
      <c r="L218" s="233"/>
      <c r="M218" s="233"/>
      <c r="N218" s="233"/>
      <c r="O218" s="233"/>
      <c r="P218" s="233"/>
      <c r="Q218" s="233"/>
      <c r="R218" s="233"/>
      <c r="S218" s="233"/>
      <c r="BB218" s="229" t="s">
        <v>1682</v>
      </c>
      <c r="BC218" s="230" t="s">
        <v>36</v>
      </c>
      <c r="BD218" s="209">
        <v>22</v>
      </c>
      <c r="BE218" s="209">
        <v>22</v>
      </c>
      <c r="BF218" s="209">
        <v>0</v>
      </c>
      <c r="BG218" s="209">
        <v>-8</v>
      </c>
      <c r="BH218" s="209">
        <v>49</v>
      </c>
      <c r="BI218" s="209">
        <v>-18</v>
      </c>
      <c r="BJ218" s="209">
        <v>0</v>
      </c>
      <c r="BK218" s="209">
        <v>-18</v>
      </c>
      <c r="BL218" s="209">
        <v>0</v>
      </c>
      <c r="BM218" s="209">
        <v>0</v>
      </c>
      <c r="BN218" s="209"/>
      <c r="BO218" s="209"/>
      <c r="BP218" s="209"/>
      <c r="BQ218" s="209"/>
      <c r="BR218" s="209"/>
      <c r="BS218" s="209"/>
    </row>
    <row r="219" spans="2:71" x14ac:dyDescent="0.25">
      <c r="B219" s="233"/>
      <c r="C219" s="233"/>
      <c r="D219" s="233"/>
      <c r="E219" s="233"/>
      <c r="F219" s="233"/>
      <c r="G219" s="233"/>
      <c r="H219" s="233"/>
      <c r="I219" s="233"/>
      <c r="J219" s="233"/>
      <c r="K219" s="233"/>
      <c r="L219" s="233"/>
      <c r="M219" s="233"/>
      <c r="N219" s="233"/>
      <c r="O219" s="233"/>
      <c r="P219" s="233"/>
      <c r="Q219" s="233"/>
      <c r="R219" s="233"/>
      <c r="S219" s="233"/>
      <c r="BB219" s="229" t="s">
        <v>1683</v>
      </c>
      <c r="BC219" s="230" t="s">
        <v>1684</v>
      </c>
      <c r="BD219" s="209">
        <v>1</v>
      </c>
      <c r="BE219" s="209">
        <v>1</v>
      </c>
      <c r="BF219" s="209">
        <v>0</v>
      </c>
      <c r="BG219" s="209">
        <v>0</v>
      </c>
      <c r="BH219" s="209">
        <v>0</v>
      </c>
      <c r="BI219" s="209">
        <v>1</v>
      </c>
      <c r="BJ219" s="209">
        <v>0</v>
      </c>
      <c r="BK219" s="209">
        <v>1</v>
      </c>
      <c r="BL219" s="209">
        <v>0</v>
      </c>
      <c r="BM219" s="209">
        <v>0</v>
      </c>
      <c r="BN219" s="209"/>
      <c r="BO219" s="209"/>
      <c r="BP219" s="209"/>
      <c r="BQ219" s="209"/>
      <c r="BR219" s="209"/>
      <c r="BS219" s="209"/>
    </row>
    <row r="220" spans="2:71" x14ac:dyDescent="0.25">
      <c r="B220" s="233"/>
      <c r="C220" s="233"/>
      <c r="D220" s="233"/>
      <c r="E220" s="233"/>
      <c r="F220" s="233"/>
      <c r="G220" s="233"/>
      <c r="H220" s="233"/>
      <c r="I220" s="233"/>
      <c r="J220" s="233"/>
      <c r="K220" s="233"/>
      <c r="L220" s="233"/>
      <c r="M220" s="233"/>
      <c r="N220" s="233"/>
      <c r="O220" s="233"/>
      <c r="P220" s="233"/>
      <c r="Q220" s="233"/>
      <c r="R220" s="233"/>
      <c r="S220" s="233"/>
      <c r="BB220" s="229" t="s">
        <v>1685</v>
      </c>
      <c r="BC220" s="230" t="s">
        <v>31</v>
      </c>
      <c r="BD220" s="209">
        <v>217</v>
      </c>
      <c r="BE220" s="209">
        <v>137</v>
      </c>
      <c r="BF220" s="209">
        <v>79</v>
      </c>
      <c r="BG220" s="209">
        <v>43</v>
      </c>
      <c r="BH220" s="209">
        <v>70</v>
      </c>
      <c r="BI220" s="209">
        <v>103</v>
      </c>
      <c r="BJ220" s="209">
        <v>-1</v>
      </c>
      <c r="BK220" s="209">
        <v>103</v>
      </c>
      <c r="BL220" s="209">
        <v>1</v>
      </c>
      <c r="BM220" s="209">
        <v>0</v>
      </c>
      <c r="BN220" s="209"/>
      <c r="BO220" s="209"/>
      <c r="BP220" s="209"/>
      <c r="BQ220" s="209"/>
      <c r="BR220" s="209"/>
      <c r="BS220" s="209"/>
    </row>
    <row r="221" spans="2:71" x14ac:dyDescent="0.25">
      <c r="B221" s="233"/>
      <c r="C221" s="233"/>
      <c r="D221" s="233"/>
      <c r="E221" s="233"/>
      <c r="F221" s="233"/>
      <c r="G221" s="233"/>
      <c r="H221" s="233"/>
      <c r="I221" s="233"/>
      <c r="J221" s="233"/>
      <c r="K221" s="233"/>
      <c r="L221" s="233"/>
      <c r="M221" s="233"/>
      <c r="N221" s="233"/>
      <c r="O221" s="233"/>
      <c r="P221" s="233"/>
      <c r="Q221" s="233"/>
      <c r="R221" s="233"/>
      <c r="S221" s="233"/>
      <c r="BB221" s="229" t="s">
        <v>1686</v>
      </c>
      <c r="BC221" s="230" t="s">
        <v>67</v>
      </c>
      <c r="BD221" s="209">
        <v>10</v>
      </c>
      <c r="BE221" s="209">
        <v>10</v>
      </c>
      <c r="BF221" s="209">
        <v>0</v>
      </c>
      <c r="BG221" s="209">
        <v>4</v>
      </c>
      <c r="BH221" s="209">
        <v>12</v>
      </c>
      <c r="BI221" s="209">
        <v>-7</v>
      </c>
      <c r="BJ221" s="209">
        <v>-1</v>
      </c>
      <c r="BK221" s="209">
        <v>2</v>
      </c>
      <c r="BL221" s="209">
        <v>-7</v>
      </c>
      <c r="BM221" s="209">
        <v>0</v>
      </c>
      <c r="BN221" s="209"/>
      <c r="BO221" s="209"/>
      <c r="BP221" s="209"/>
      <c r="BQ221" s="209"/>
      <c r="BR221" s="209"/>
      <c r="BS221" s="209"/>
    </row>
    <row r="222" spans="2:71" x14ac:dyDescent="0.25">
      <c r="B222" s="233"/>
      <c r="C222" s="233"/>
      <c r="D222" s="233"/>
      <c r="E222" s="233"/>
      <c r="F222" s="233"/>
      <c r="G222" s="233"/>
      <c r="H222" s="233"/>
      <c r="I222" s="233"/>
      <c r="J222" s="233"/>
      <c r="K222" s="233"/>
      <c r="L222" s="233"/>
      <c r="M222" s="233"/>
      <c r="N222" s="233"/>
      <c r="O222" s="233"/>
      <c r="P222" s="233"/>
      <c r="Q222" s="233"/>
      <c r="R222" s="233"/>
      <c r="S222" s="233"/>
      <c r="BB222" s="229" t="s">
        <v>1687</v>
      </c>
      <c r="BC222" s="230" t="s">
        <v>754</v>
      </c>
      <c r="BD222" s="209">
        <v>0</v>
      </c>
      <c r="BE222" s="209">
        <v>0</v>
      </c>
      <c r="BF222" s="209">
        <v>0</v>
      </c>
      <c r="BG222" s="209">
        <v>0</v>
      </c>
      <c r="BH222" s="209">
        <v>0</v>
      </c>
      <c r="BI222" s="209">
        <v>0</v>
      </c>
      <c r="BJ222" s="209">
        <v>0</v>
      </c>
      <c r="BK222" s="209">
        <v>0</v>
      </c>
      <c r="BL222" s="209">
        <v>0</v>
      </c>
      <c r="BM222" s="209">
        <v>0</v>
      </c>
      <c r="BN222" s="209"/>
      <c r="BO222" s="209"/>
      <c r="BP222" s="209"/>
      <c r="BQ222" s="209"/>
      <c r="BR222" s="209"/>
      <c r="BS222" s="209"/>
    </row>
    <row r="223" spans="2:71" x14ac:dyDescent="0.25">
      <c r="B223" s="233"/>
      <c r="C223" s="233"/>
      <c r="D223" s="233"/>
      <c r="E223" s="233"/>
      <c r="F223" s="233"/>
      <c r="G223" s="233"/>
      <c r="H223" s="233"/>
      <c r="I223" s="233"/>
      <c r="J223" s="233"/>
      <c r="K223" s="233"/>
      <c r="L223" s="233"/>
      <c r="M223" s="233"/>
      <c r="N223" s="233"/>
      <c r="O223" s="233"/>
      <c r="P223" s="233"/>
      <c r="Q223" s="233"/>
      <c r="R223" s="233"/>
      <c r="S223" s="233"/>
      <c r="BB223" s="229" t="s">
        <v>1688</v>
      </c>
      <c r="BC223" s="230" t="s">
        <v>785</v>
      </c>
      <c r="BD223" s="209">
        <v>-7</v>
      </c>
      <c r="BE223" s="209">
        <v>-7</v>
      </c>
      <c r="BF223" s="209">
        <v>0</v>
      </c>
      <c r="BG223" s="209">
        <v>0</v>
      </c>
      <c r="BH223" s="209">
        <v>0</v>
      </c>
      <c r="BI223" s="209">
        <v>-7</v>
      </c>
      <c r="BJ223" s="209">
        <v>0</v>
      </c>
      <c r="BK223" s="209">
        <v>-7</v>
      </c>
      <c r="BL223" s="209">
        <v>0</v>
      </c>
      <c r="BM223" s="209">
        <v>0</v>
      </c>
      <c r="BN223" s="209"/>
      <c r="BO223" s="209"/>
      <c r="BP223" s="209"/>
      <c r="BQ223" s="209"/>
      <c r="BR223" s="209"/>
      <c r="BS223" s="209"/>
    </row>
    <row r="224" spans="2:71" x14ac:dyDescent="0.25">
      <c r="B224" s="233"/>
      <c r="C224" s="233"/>
      <c r="D224" s="233"/>
      <c r="E224" s="233"/>
      <c r="F224" s="233"/>
      <c r="G224" s="233"/>
      <c r="H224" s="233"/>
      <c r="I224" s="233"/>
      <c r="J224" s="233"/>
      <c r="K224" s="233"/>
      <c r="L224" s="233"/>
      <c r="M224" s="233"/>
      <c r="N224" s="233"/>
      <c r="O224" s="233"/>
      <c r="P224" s="233"/>
      <c r="Q224" s="233"/>
      <c r="R224" s="233"/>
      <c r="S224" s="233"/>
      <c r="BB224" s="229" t="s">
        <v>1689</v>
      </c>
      <c r="BC224" s="230" t="s">
        <v>14</v>
      </c>
      <c r="BD224" s="209">
        <v>-36</v>
      </c>
      <c r="BE224" s="209">
        <v>-36</v>
      </c>
      <c r="BF224" s="209">
        <v>0</v>
      </c>
      <c r="BG224" s="209">
        <v>-3</v>
      </c>
      <c r="BH224" s="209">
        <v>-38</v>
      </c>
      <c r="BI224" s="209">
        <v>6</v>
      </c>
      <c r="BJ224" s="209">
        <v>0</v>
      </c>
      <c r="BK224" s="209">
        <v>6</v>
      </c>
      <c r="BL224" s="209">
        <v>0</v>
      </c>
      <c r="BM224" s="209">
        <v>0</v>
      </c>
      <c r="BN224" s="209"/>
      <c r="BO224" s="209"/>
      <c r="BP224" s="209"/>
      <c r="BQ224" s="209"/>
      <c r="BR224" s="209"/>
      <c r="BS224" s="209"/>
    </row>
    <row r="225" spans="2:71" x14ac:dyDescent="0.25">
      <c r="B225" s="233"/>
      <c r="C225" s="233"/>
      <c r="D225" s="233"/>
      <c r="E225" s="233"/>
      <c r="F225" s="233"/>
      <c r="G225" s="233"/>
      <c r="H225" s="233"/>
      <c r="I225" s="233"/>
      <c r="J225" s="233"/>
      <c r="K225" s="233"/>
      <c r="L225" s="233"/>
      <c r="M225" s="233"/>
      <c r="N225" s="233"/>
      <c r="O225" s="233"/>
      <c r="P225" s="233"/>
      <c r="Q225" s="233"/>
      <c r="R225" s="233"/>
      <c r="S225" s="233"/>
      <c r="BB225" s="229" t="s">
        <v>1690</v>
      </c>
      <c r="BC225" s="230" t="s">
        <v>659</v>
      </c>
      <c r="BD225" s="209">
        <v>0</v>
      </c>
      <c r="BE225" s="209">
        <v>0</v>
      </c>
      <c r="BF225" s="209">
        <v>0</v>
      </c>
      <c r="BG225" s="209">
        <v>0</v>
      </c>
      <c r="BH225" s="209">
        <v>0</v>
      </c>
      <c r="BI225" s="209">
        <v>0</v>
      </c>
      <c r="BJ225" s="209">
        <v>0</v>
      </c>
      <c r="BK225" s="209">
        <v>0</v>
      </c>
      <c r="BL225" s="209">
        <v>0</v>
      </c>
      <c r="BM225" s="209">
        <v>0</v>
      </c>
      <c r="BN225" s="209"/>
      <c r="BO225" s="209"/>
      <c r="BP225" s="209"/>
      <c r="BQ225" s="209"/>
      <c r="BR225" s="209"/>
      <c r="BS225" s="209"/>
    </row>
    <row r="226" spans="2:71" x14ac:dyDescent="0.25">
      <c r="B226" s="233"/>
      <c r="C226" s="233"/>
      <c r="D226" s="233"/>
      <c r="E226" s="233"/>
      <c r="F226" s="233"/>
      <c r="G226" s="233"/>
      <c r="H226" s="233"/>
      <c r="I226" s="233"/>
      <c r="J226" s="233"/>
      <c r="K226" s="233"/>
      <c r="L226" s="233"/>
      <c r="M226" s="233"/>
      <c r="N226" s="233"/>
      <c r="O226" s="233"/>
      <c r="P226" s="233"/>
      <c r="Q226" s="233"/>
      <c r="R226" s="233"/>
      <c r="S226" s="233"/>
      <c r="BB226" s="229" t="s">
        <v>1691</v>
      </c>
      <c r="BC226" s="230" t="s">
        <v>733</v>
      </c>
      <c r="BD226" s="209">
        <v>0</v>
      </c>
      <c r="BE226" s="209">
        <v>0</v>
      </c>
      <c r="BF226" s="209">
        <v>0</v>
      </c>
      <c r="BG226" s="209">
        <v>0</v>
      </c>
      <c r="BH226" s="209">
        <v>0</v>
      </c>
      <c r="BI226" s="209">
        <v>0</v>
      </c>
      <c r="BJ226" s="209">
        <v>0</v>
      </c>
      <c r="BK226" s="209">
        <v>0</v>
      </c>
      <c r="BL226" s="209">
        <v>0</v>
      </c>
      <c r="BM226" s="209">
        <v>0</v>
      </c>
      <c r="BN226" s="209"/>
      <c r="BO226" s="209"/>
      <c r="BP226" s="209"/>
      <c r="BQ226" s="209"/>
      <c r="BR226" s="209"/>
      <c r="BS226" s="209"/>
    </row>
    <row r="227" spans="2:71" x14ac:dyDescent="0.25">
      <c r="B227" s="233"/>
      <c r="C227" s="233"/>
      <c r="D227" s="233"/>
      <c r="E227" s="233"/>
      <c r="F227" s="233"/>
      <c r="G227" s="233"/>
      <c r="H227" s="233"/>
      <c r="I227" s="233"/>
      <c r="J227" s="233"/>
      <c r="K227" s="233"/>
      <c r="L227" s="233"/>
      <c r="M227" s="233"/>
      <c r="N227" s="233"/>
      <c r="O227" s="233"/>
      <c r="P227" s="233"/>
      <c r="Q227" s="233"/>
      <c r="R227" s="233"/>
      <c r="S227" s="233"/>
      <c r="BB227" s="229" t="s">
        <v>1692</v>
      </c>
      <c r="BC227" s="230" t="s">
        <v>233</v>
      </c>
      <c r="BD227" s="209">
        <v>252</v>
      </c>
      <c r="BE227" s="209">
        <v>252</v>
      </c>
      <c r="BF227" s="209">
        <v>0</v>
      </c>
      <c r="BG227" s="209">
        <v>101</v>
      </c>
      <c r="BH227" s="209">
        <v>151</v>
      </c>
      <c r="BI227" s="209">
        <v>1</v>
      </c>
      <c r="BJ227" s="209">
        <v>0</v>
      </c>
      <c r="BK227" s="209">
        <v>0</v>
      </c>
      <c r="BL227" s="209">
        <v>1</v>
      </c>
      <c r="BM227" s="209">
        <v>0</v>
      </c>
      <c r="BN227" s="209"/>
      <c r="BO227" s="209"/>
      <c r="BP227" s="209"/>
      <c r="BQ227" s="209"/>
      <c r="BR227" s="209"/>
      <c r="BS227" s="209"/>
    </row>
    <row r="228" spans="2:71" x14ac:dyDescent="0.25">
      <c r="BB228" s="229" t="s">
        <v>1693</v>
      </c>
      <c r="BC228" s="230" t="s">
        <v>768</v>
      </c>
      <c r="BD228" s="209">
        <v>0</v>
      </c>
      <c r="BE228" s="209">
        <v>0</v>
      </c>
      <c r="BF228" s="209">
        <v>0</v>
      </c>
      <c r="BG228" s="209">
        <v>0</v>
      </c>
      <c r="BH228" s="209">
        <v>0</v>
      </c>
      <c r="BI228" s="209">
        <v>0</v>
      </c>
      <c r="BJ228" s="209">
        <v>0</v>
      </c>
      <c r="BK228" s="209">
        <v>0</v>
      </c>
      <c r="BL228" s="209">
        <v>0</v>
      </c>
      <c r="BM228" s="209">
        <v>0</v>
      </c>
      <c r="BN228" s="209"/>
      <c r="BO228" s="209"/>
      <c r="BP228" s="209"/>
      <c r="BQ228" s="209"/>
      <c r="BR228" s="209"/>
      <c r="BS228" s="209"/>
    </row>
    <row r="229" spans="2:71" x14ac:dyDescent="0.25">
      <c r="BB229" s="229" t="s">
        <v>1694</v>
      </c>
      <c r="BC229" s="230" t="s">
        <v>18</v>
      </c>
      <c r="BD229" s="209">
        <v>96</v>
      </c>
      <c r="BE229" s="209">
        <v>94</v>
      </c>
      <c r="BF229" s="209">
        <v>2</v>
      </c>
      <c r="BG229" s="209">
        <v>83</v>
      </c>
      <c r="BH229" s="209">
        <v>13</v>
      </c>
      <c r="BI229" s="209">
        <v>0</v>
      </c>
      <c r="BJ229" s="209">
        <v>0</v>
      </c>
      <c r="BK229" s="209">
        <v>0</v>
      </c>
      <c r="BL229" s="209">
        <v>0</v>
      </c>
      <c r="BM229" s="209">
        <v>0</v>
      </c>
      <c r="BN229" s="209"/>
      <c r="BO229" s="209"/>
      <c r="BP229" s="209"/>
      <c r="BQ229" s="209"/>
      <c r="BR229" s="209"/>
      <c r="BS229" s="209"/>
    </row>
    <row r="230" spans="2:71" x14ac:dyDescent="0.25">
      <c r="BB230" s="229" t="s">
        <v>1695</v>
      </c>
      <c r="BC230" s="230" t="s">
        <v>738</v>
      </c>
      <c r="BD230" s="209">
        <v>71</v>
      </c>
      <c r="BE230" s="209">
        <v>5</v>
      </c>
      <c r="BF230" s="209">
        <v>67</v>
      </c>
      <c r="BG230" s="209">
        <v>0</v>
      </c>
      <c r="BH230" s="209">
        <v>76</v>
      </c>
      <c r="BI230" s="209">
        <v>-5</v>
      </c>
      <c r="BJ230" s="209">
        <v>-2</v>
      </c>
      <c r="BK230" s="209">
        <v>-3</v>
      </c>
      <c r="BL230" s="209">
        <v>1</v>
      </c>
      <c r="BM230" s="209">
        <v>0</v>
      </c>
      <c r="BN230" s="209"/>
      <c r="BO230" s="209"/>
      <c r="BP230" s="209"/>
      <c r="BQ230" s="209"/>
      <c r="BR230" s="209"/>
      <c r="BS230" s="209"/>
    </row>
    <row r="231" spans="2:71" x14ac:dyDescent="0.25">
      <c r="BB231" s="229" t="s">
        <v>1696</v>
      </c>
      <c r="BC231" s="230" t="s">
        <v>223</v>
      </c>
      <c r="BD231" s="209">
        <v>27</v>
      </c>
      <c r="BE231" s="209">
        <v>27</v>
      </c>
      <c r="BF231" s="209">
        <v>0</v>
      </c>
      <c r="BG231" s="209">
        <v>31</v>
      </c>
      <c r="BH231" s="209">
        <v>-4</v>
      </c>
      <c r="BI231" s="209">
        <v>0</v>
      </c>
      <c r="BJ231" s="209">
        <v>0</v>
      </c>
      <c r="BK231" s="209">
        <v>2</v>
      </c>
      <c r="BL231" s="209">
        <v>-3</v>
      </c>
      <c r="BM231" s="209">
        <v>0</v>
      </c>
      <c r="BN231" s="209"/>
      <c r="BO231" s="209"/>
      <c r="BP231" s="209"/>
      <c r="BQ231" s="209"/>
      <c r="BR231" s="209"/>
      <c r="BS231" s="209"/>
    </row>
    <row r="232" spans="2:71" x14ac:dyDescent="0.25">
      <c r="BB232" s="229" t="s">
        <v>1697</v>
      </c>
      <c r="BC232" s="230" t="s">
        <v>700</v>
      </c>
      <c r="BD232" s="209">
        <v>54</v>
      </c>
      <c r="BE232" s="209">
        <v>54</v>
      </c>
      <c r="BF232" s="209">
        <v>0</v>
      </c>
      <c r="BG232" s="209">
        <v>60</v>
      </c>
      <c r="BH232" s="209">
        <v>0</v>
      </c>
      <c r="BI232" s="209">
        <v>-6</v>
      </c>
      <c r="BJ232" s="209">
        <v>0</v>
      </c>
      <c r="BK232" s="209">
        <v>-5</v>
      </c>
      <c r="BL232" s="209">
        <v>-1</v>
      </c>
      <c r="BM232" s="209">
        <v>0</v>
      </c>
      <c r="BN232" s="209"/>
      <c r="BO232" s="209"/>
      <c r="BP232" s="209"/>
      <c r="BQ232" s="209"/>
      <c r="BR232" s="209"/>
      <c r="BS232" s="209"/>
    </row>
    <row r="233" spans="2:71" x14ac:dyDescent="0.25">
      <c r="BB233" s="229" t="s">
        <v>1698</v>
      </c>
      <c r="BC233" s="230" t="s">
        <v>672</v>
      </c>
      <c r="BD233" s="209">
        <v>0</v>
      </c>
      <c r="BE233" s="209">
        <v>0</v>
      </c>
      <c r="BF233" s="209">
        <v>0</v>
      </c>
      <c r="BG233" s="209">
        <v>0</v>
      </c>
      <c r="BH233" s="209">
        <v>0</v>
      </c>
      <c r="BI233" s="209">
        <v>0</v>
      </c>
      <c r="BJ233" s="209">
        <v>0</v>
      </c>
      <c r="BK233" s="209">
        <v>0</v>
      </c>
      <c r="BL233" s="209">
        <v>0</v>
      </c>
      <c r="BM233" s="209">
        <v>0</v>
      </c>
      <c r="BN233" s="209"/>
      <c r="BO233" s="209"/>
      <c r="BP233" s="209"/>
      <c r="BQ233" s="209"/>
      <c r="BR233" s="209"/>
      <c r="BS233" s="209"/>
    </row>
    <row r="234" spans="2:71" x14ac:dyDescent="0.25">
      <c r="BB234" s="229" t="s">
        <v>1699</v>
      </c>
      <c r="BC234" s="230" t="s">
        <v>1700</v>
      </c>
      <c r="BD234" s="209">
        <v>0</v>
      </c>
      <c r="BE234" s="209">
        <v>0</v>
      </c>
      <c r="BF234" s="209">
        <v>0</v>
      </c>
      <c r="BG234" s="209">
        <v>0</v>
      </c>
      <c r="BH234" s="209">
        <v>0</v>
      </c>
      <c r="BI234" s="209">
        <v>0</v>
      </c>
      <c r="BJ234" s="209">
        <v>0</v>
      </c>
      <c r="BK234" s="209">
        <v>0</v>
      </c>
      <c r="BL234" s="209">
        <v>0</v>
      </c>
      <c r="BM234" s="209">
        <v>0</v>
      </c>
      <c r="BN234" s="209"/>
      <c r="BO234" s="209"/>
      <c r="BP234" s="209"/>
      <c r="BQ234" s="209"/>
      <c r="BR234" s="209"/>
      <c r="BS234" s="209"/>
    </row>
    <row r="235" spans="2:71" x14ac:dyDescent="0.25">
      <c r="BB235" s="229" t="s">
        <v>1701</v>
      </c>
      <c r="BC235" s="230" t="s">
        <v>54</v>
      </c>
      <c r="BD235" s="209">
        <v>6</v>
      </c>
      <c r="BE235" s="209">
        <v>6</v>
      </c>
      <c r="BF235" s="209">
        <v>0</v>
      </c>
      <c r="BG235" s="209">
        <v>0</v>
      </c>
      <c r="BH235" s="209">
        <v>0</v>
      </c>
      <c r="BI235" s="209">
        <v>6</v>
      </c>
      <c r="BJ235" s="209">
        <v>0</v>
      </c>
      <c r="BK235" s="209">
        <v>5</v>
      </c>
      <c r="BL235" s="209">
        <v>0</v>
      </c>
      <c r="BM235" s="209">
        <v>0</v>
      </c>
      <c r="BN235" s="209"/>
      <c r="BO235" s="209"/>
      <c r="BP235" s="209"/>
      <c r="BQ235" s="209"/>
      <c r="BR235" s="209"/>
      <c r="BS235" s="209"/>
    </row>
    <row r="236" spans="2:71" x14ac:dyDescent="0.25">
      <c r="BB236" s="229" t="s">
        <v>1702</v>
      </c>
      <c r="BC236" s="230" t="s">
        <v>642</v>
      </c>
      <c r="BD236" s="209">
        <v>0</v>
      </c>
      <c r="BE236" s="209">
        <v>0</v>
      </c>
      <c r="BF236" s="209">
        <v>0</v>
      </c>
      <c r="BG236" s="209">
        <v>0</v>
      </c>
      <c r="BH236" s="209">
        <v>0</v>
      </c>
      <c r="BI236" s="209">
        <v>0</v>
      </c>
      <c r="BJ236" s="209">
        <v>0</v>
      </c>
      <c r="BK236" s="209">
        <v>0</v>
      </c>
      <c r="BL236" s="209">
        <v>0</v>
      </c>
      <c r="BM236" s="209">
        <v>0</v>
      </c>
      <c r="BN236" s="209"/>
      <c r="BO236" s="209"/>
      <c r="BP236" s="209"/>
      <c r="BQ236" s="209"/>
      <c r="BR236" s="209"/>
      <c r="BS236" s="209"/>
    </row>
    <row r="237" spans="2:71" x14ac:dyDescent="0.25">
      <c r="BB237" s="229" t="s">
        <v>1703</v>
      </c>
      <c r="BC237" s="230" t="s">
        <v>56</v>
      </c>
      <c r="BD237" s="209">
        <v>-115</v>
      </c>
      <c r="BE237" s="209">
        <v>-57</v>
      </c>
      <c r="BF237" s="209">
        <v>-58</v>
      </c>
      <c r="BG237" s="209">
        <v>-13</v>
      </c>
      <c r="BH237" s="209">
        <v>-46</v>
      </c>
      <c r="BI237" s="209">
        <v>-56</v>
      </c>
      <c r="BJ237" s="209">
        <v>0</v>
      </c>
      <c r="BK237" s="209">
        <v>-55</v>
      </c>
      <c r="BL237" s="209">
        <v>-1</v>
      </c>
      <c r="BM237" s="209">
        <v>0</v>
      </c>
      <c r="BN237" s="209"/>
      <c r="BO237" s="209"/>
      <c r="BP237" s="209"/>
      <c r="BQ237" s="209"/>
      <c r="BR237" s="209"/>
      <c r="BS237" s="209"/>
    </row>
    <row r="238" spans="2:71" x14ac:dyDescent="0.25">
      <c r="BB238" s="229" t="s">
        <v>1704</v>
      </c>
      <c r="BC238" s="230" t="s">
        <v>668</v>
      </c>
      <c r="BD238" s="209">
        <v>0</v>
      </c>
      <c r="BE238" s="209">
        <v>0</v>
      </c>
      <c r="BF238" s="209">
        <v>0</v>
      </c>
      <c r="BG238" s="209">
        <v>0</v>
      </c>
      <c r="BH238" s="209">
        <v>0</v>
      </c>
      <c r="BI238" s="209">
        <v>0</v>
      </c>
      <c r="BJ238" s="209">
        <v>0</v>
      </c>
      <c r="BK238" s="209">
        <v>0</v>
      </c>
      <c r="BL238" s="209">
        <v>0</v>
      </c>
      <c r="BM238" s="209">
        <v>0</v>
      </c>
      <c r="BN238" s="209"/>
      <c r="BO238" s="209"/>
      <c r="BP238" s="209"/>
      <c r="BQ238" s="209"/>
      <c r="BR238" s="209"/>
      <c r="BS238" s="209"/>
    </row>
    <row r="239" spans="2:71" x14ac:dyDescent="0.25">
      <c r="BB239" s="229" t="s">
        <v>1705</v>
      </c>
      <c r="BC239" s="230" t="s">
        <v>640</v>
      </c>
      <c r="BD239" s="209">
        <v>1</v>
      </c>
      <c r="BE239" s="209">
        <v>1</v>
      </c>
      <c r="BF239" s="209">
        <v>0</v>
      </c>
      <c r="BG239" s="209">
        <v>0</v>
      </c>
      <c r="BH239" s="209">
        <v>1</v>
      </c>
      <c r="BI239" s="209">
        <v>0</v>
      </c>
      <c r="BJ239" s="209">
        <v>0</v>
      </c>
      <c r="BK239" s="209">
        <v>0</v>
      </c>
      <c r="BL239" s="209">
        <v>0</v>
      </c>
      <c r="BM239" s="209">
        <v>0</v>
      </c>
      <c r="BN239" s="209"/>
      <c r="BO239" s="209"/>
      <c r="BP239" s="209"/>
      <c r="BQ239" s="209"/>
      <c r="BR239" s="209"/>
      <c r="BS239" s="209"/>
    </row>
    <row r="240" spans="2:71" x14ac:dyDescent="0.25">
      <c r="BB240" s="229" t="s">
        <v>1706</v>
      </c>
      <c r="BC240" s="230" t="s">
        <v>208</v>
      </c>
      <c r="BD240" s="209">
        <v>1503</v>
      </c>
      <c r="BE240" s="209">
        <v>1336</v>
      </c>
      <c r="BF240" s="209">
        <v>167</v>
      </c>
      <c r="BG240" s="209">
        <v>-17</v>
      </c>
      <c r="BH240" s="209">
        <v>1040</v>
      </c>
      <c r="BI240" s="209">
        <v>480</v>
      </c>
      <c r="BJ240" s="209">
        <v>-17</v>
      </c>
      <c r="BK240" s="209">
        <v>680</v>
      </c>
      <c r="BL240" s="209">
        <v>-183</v>
      </c>
      <c r="BM240" s="209">
        <v>0</v>
      </c>
      <c r="BN240" s="209"/>
      <c r="BO240" s="209"/>
      <c r="BP240" s="209"/>
      <c r="BQ240" s="209"/>
      <c r="BR240" s="209"/>
      <c r="BS240" s="209"/>
    </row>
    <row r="241" spans="54:71" x14ac:dyDescent="0.25">
      <c r="BB241" s="229" t="s">
        <v>1707</v>
      </c>
      <c r="BC241" s="230" t="s">
        <v>51</v>
      </c>
      <c r="BD241" s="209">
        <v>6</v>
      </c>
      <c r="BE241" s="209">
        <v>21</v>
      </c>
      <c r="BF241" s="209">
        <v>-15</v>
      </c>
      <c r="BG241" s="209">
        <v>11</v>
      </c>
      <c r="BH241" s="209">
        <v>-31</v>
      </c>
      <c r="BI241" s="209">
        <v>26</v>
      </c>
      <c r="BJ241" s="209">
        <v>0</v>
      </c>
      <c r="BK241" s="209">
        <v>23</v>
      </c>
      <c r="BL241" s="209">
        <v>4</v>
      </c>
      <c r="BM241" s="209">
        <v>0</v>
      </c>
      <c r="BN241" s="209"/>
      <c r="BO241" s="209"/>
      <c r="BP241" s="209"/>
      <c r="BQ241" s="209"/>
      <c r="BR241" s="209"/>
      <c r="BS241" s="209"/>
    </row>
    <row r="242" spans="54:71" x14ac:dyDescent="0.25">
      <c r="BB242" s="229" t="s">
        <v>1708</v>
      </c>
      <c r="BC242" s="230" t="s">
        <v>238</v>
      </c>
      <c r="BD242" s="209">
        <v>-87</v>
      </c>
      <c r="BE242" s="209">
        <v>-87</v>
      </c>
      <c r="BF242" s="209">
        <v>0</v>
      </c>
      <c r="BG242" s="209">
        <v>-2</v>
      </c>
      <c r="BH242" s="209">
        <v>0</v>
      </c>
      <c r="BI242" s="209">
        <v>-85</v>
      </c>
      <c r="BJ242" s="209">
        <v>0</v>
      </c>
      <c r="BK242" s="209">
        <v>-80</v>
      </c>
      <c r="BL242" s="209">
        <v>-4</v>
      </c>
      <c r="BM242" s="209">
        <v>0</v>
      </c>
      <c r="BN242" s="209"/>
      <c r="BO242" s="209"/>
      <c r="BP242" s="209"/>
      <c r="BQ242" s="209"/>
      <c r="BR242" s="209"/>
      <c r="BS242" s="209"/>
    </row>
    <row r="243" spans="54:71" x14ac:dyDescent="0.25">
      <c r="BB243" s="229" t="s">
        <v>1709</v>
      </c>
      <c r="BC243" s="230" t="s">
        <v>680</v>
      </c>
      <c r="BD243" s="209">
        <v>-7</v>
      </c>
      <c r="BE243" s="209">
        <v>-7</v>
      </c>
      <c r="BF243" s="209">
        <v>0</v>
      </c>
      <c r="BG243" s="209">
        <v>-1</v>
      </c>
      <c r="BH243" s="209">
        <v>-7</v>
      </c>
      <c r="BI243" s="209">
        <v>1</v>
      </c>
      <c r="BJ243" s="209">
        <v>0</v>
      </c>
      <c r="BK243" s="209">
        <v>0</v>
      </c>
      <c r="BL243" s="209">
        <v>0</v>
      </c>
      <c r="BM243" s="209">
        <v>0</v>
      </c>
      <c r="BN243" s="209"/>
      <c r="BO243" s="209"/>
      <c r="BP243" s="209"/>
      <c r="BQ243" s="209"/>
      <c r="BR243" s="209"/>
      <c r="BS243" s="209"/>
    </row>
    <row r="244" spans="54:71" x14ac:dyDescent="0.25">
      <c r="BB244" s="229" t="s">
        <v>1710</v>
      </c>
      <c r="BC244" s="230" t="s">
        <v>45</v>
      </c>
      <c r="BD244" s="209">
        <v>2</v>
      </c>
      <c r="BE244" s="209">
        <v>2</v>
      </c>
      <c r="BF244" s="209">
        <v>0</v>
      </c>
      <c r="BG244" s="209">
        <v>1</v>
      </c>
      <c r="BH244" s="209">
        <v>0</v>
      </c>
      <c r="BI244" s="209">
        <v>0</v>
      </c>
      <c r="BJ244" s="209">
        <v>0</v>
      </c>
      <c r="BK244" s="209">
        <v>0</v>
      </c>
      <c r="BL244" s="209">
        <v>0</v>
      </c>
      <c r="BM244" s="209">
        <v>0</v>
      </c>
      <c r="BN244" s="209"/>
      <c r="BO244" s="209"/>
      <c r="BP244" s="209"/>
      <c r="BQ244" s="209"/>
      <c r="BR244" s="209"/>
      <c r="BS244" s="209"/>
    </row>
    <row r="245" spans="54:71" x14ac:dyDescent="0.25">
      <c r="BB245" s="229" t="s">
        <v>1711</v>
      </c>
      <c r="BC245" s="230" t="s">
        <v>65</v>
      </c>
      <c r="BD245" s="209">
        <v>0</v>
      </c>
      <c r="BE245" s="209">
        <v>0</v>
      </c>
      <c r="BF245" s="209">
        <v>0</v>
      </c>
      <c r="BG245" s="209">
        <v>0</v>
      </c>
      <c r="BH245" s="209">
        <v>0</v>
      </c>
      <c r="BI245" s="209">
        <v>0</v>
      </c>
      <c r="BJ245" s="209">
        <v>0</v>
      </c>
      <c r="BK245" s="209">
        <v>-1</v>
      </c>
      <c r="BL245" s="209">
        <v>1</v>
      </c>
      <c r="BM245" s="209">
        <v>0</v>
      </c>
      <c r="BN245" s="209"/>
      <c r="BO245" s="209"/>
      <c r="BP245" s="209"/>
      <c r="BQ245" s="209"/>
      <c r="BR245" s="209"/>
      <c r="BS245" s="209"/>
    </row>
    <row r="246" spans="54:71" x14ac:dyDescent="0.25">
      <c r="BB246" s="229" t="s">
        <v>1712</v>
      </c>
      <c r="BC246" s="230" t="s">
        <v>725</v>
      </c>
      <c r="BD246" s="209">
        <v>-3</v>
      </c>
      <c r="BE246" s="209">
        <v>-2</v>
      </c>
      <c r="BF246" s="209">
        <v>-1</v>
      </c>
      <c r="BG246" s="209">
        <v>0</v>
      </c>
      <c r="BH246" s="209">
        <v>0</v>
      </c>
      <c r="BI246" s="209">
        <v>-3</v>
      </c>
      <c r="BJ246" s="209">
        <v>0</v>
      </c>
      <c r="BK246" s="209">
        <v>0</v>
      </c>
      <c r="BL246" s="209">
        <v>-3</v>
      </c>
      <c r="BM246" s="209">
        <v>0</v>
      </c>
      <c r="BN246" s="209"/>
      <c r="BO246" s="209"/>
      <c r="BP246" s="209"/>
      <c r="BQ246" s="209"/>
      <c r="BR246" s="209"/>
      <c r="BS246" s="209"/>
    </row>
    <row r="247" spans="54:71" x14ac:dyDescent="0.25">
      <c r="BB247" s="229" t="s">
        <v>1713</v>
      </c>
      <c r="BC247" s="230" t="s">
        <v>775</v>
      </c>
      <c r="BD247" s="209">
        <v>-1</v>
      </c>
      <c r="BE247" s="209">
        <v>-1</v>
      </c>
      <c r="BF247" s="209">
        <v>0</v>
      </c>
      <c r="BG247" s="209">
        <v>0</v>
      </c>
      <c r="BH247" s="209">
        <v>0</v>
      </c>
      <c r="BI247" s="209">
        <v>-1</v>
      </c>
      <c r="BJ247" s="209">
        <v>0</v>
      </c>
      <c r="BK247" s="209">
        <v>-1</v>
      </c>
      <c r="BL247" s="209">
        <v>0</v>
      </c>
      <c r="BM247" s="209">
        <v>0</v>
      </c>
      <c r="BN247" s="209"/>
      <c r="BO247" s="209"/>
      <c r="BP247" s="209"/>
      <c r="BQ247" s="209"/>
      <c r="BR247" s="209"/>
      <c r="BS247" s="209"/>
    </row>
    <row r="248" spans="54:71" x14ac:dyDescent="0.25">
      <c r="BB248" s="229" t="s">
        <v>1714</v>
      </c>
      <c r="BC248" s="230" t="s">
        <v>1715</v>
      </c>
      <c r="BD248" s="209">
        <v>10</v>
      </c>
      <c r="BE248" s="209">
        <v>10</v>
      </c>
      <c r="BF248" s="209">
        <v>0</v>
      </c>
      <c r="BG248" s="209">
        <v>0</v>
      </c>
      <c r="BH248" s="209">
        <v>8</v>
      </c>
      <c r="BI248" s="209">
        <v>1</v>
      </c>
      <c r="BJ248" s="209">
        <v>0</v>
      </c>
      <c r="BK248" s="209">
        <v>1</v>
      </c>
      <c r="BL248" s="209">
        <v>0</v>
      </c>
      <c r="BM248" s="209">
        <v>0</v>
      </c>
      <c r="BN248" s="209"/>
      <c r="BO248" s="209"/>
      <c r="BP248" s="209"/>
      <c r="BQ248" s="209"/>
      <c r="BR248" s="209"/>
      <c r="BS248" s="209"/>
    </row>
    <row r="249" spans="54:71" x14ac:dyDescent="0.25">
      <c r="BB249" s="229" t="s">
        <v>1716</v>
      </c>
      <c r="BC249" s="230" t="s">
        <v>1717</v>
      </c>
      <c r="BD249" s="209">
        <v>0</v>
      </c>
      <c r="BE249" s="209">
        <v>0</v>
      </c>
      <c r="BF249" s="209">
        <v>0</v>
      </c>
      <c r="BG249" s="209">
        <v>0</v>
      </c>
      <c r="BH249" s="209">
        <v>0</v>
      </c>
      <c r="BI249" s="209">
        <v>0</v>
      </c>
      <c r="BJ249" s="209">
        <v>0</v>
      </c>
      <c r="BK249" s="209">
        <v>0</v>
      </c>
      <c r="BL249" s="209">
        <v>0</v>
      </c>
      <c r="BM249" s="209">
        <v>0</v>
      </c>
      <c r="BN249" s="209"/>
      <c r="BO249" s="209"/>
      <c r="BP249" s="209"/>
      <c r="BQ249" s="209"/>
      <c r="BR249" s="209"/>
      <c r="BS249" s="209"/>
    </row>
    <row r="250" spans="54:71" x14ac:dyDescent="0.25">
      <c r="BB250" s="229" t="s">
        <v>1718</v>
      </c>
      <c r="BC250" s="230" t="s">
        <v>1719</v>
      </c>
      <c r="BD250" s="209">
        <v>0</v>
      </c>
      <c r="BE250" s="209">
        <v>0</v>
      </c>
      <c r="BF250" s="209">
        <v>0</v>
      </c>
      <c r="BG250" s="209">
        <v>0</v>
      </c>
      <c r="BH250" s="209">
        <v>0</v>
      </c>
      <c r="BI250" s="209">
        <v>0</v>
      </c>
      <c r="BJ250" s="209">
        <v>0</v>
      </c>
      <c r="BK250" s="209">
        <v>0</v>
      </c>
      <c r="BL250" s="209">
        <v>0</v>
      </c>
      <c r="BM250" s="209">
        <v>0</v>
      </c>
      <c r="BN250" s="209"/>
      <c r="BO250" s="209"/>
      <c r="BP250" s="209"/>
      <c r="BQ250" s="209"/>
      <c r="BR250" s="209"/>
      <c r="BS250" s="209"/>
    </row>
    <row r="251" spans="54:71" x14ac:dyDescent="0.25">
      <c r="BB251" s="229" t="s">
        <v>1720</v>
      </c>
      <c r="BC251" s="230" t="s">
        <v>787</v>
      </c>
      <c r="BD251" s="209">
        <v>-19</v>
      </c>
      <c r="BE251" s="209">
        <v>-19</v>
      </c>
      <c r="BF251" s="209">
        <v>0</v>
      </c>
      <c r="BG251" s="209">
        <v>0</v>
      </c>
      <c r="BH251" s="209">
        <v>0</v>
      </c>
      <c r="BI251" s="209">
        <v>-19</v>
      </c>
      <c r="BJ251" s="209">
        <v>0</v>
      </c>
      <c r="BK251" s="209">
        <v>-2</v>
      </c>
      <c r="BL251" s="209">
        <v>-18</v>
      </c>
      <c r="BM251" s="209">
        <v>0</v>
      </c>
      <c r="BN251" s="209"/>
      <c r="BO251" s="209"/>
      <c r="BP251" s="209"/>
      <c r="BQ251" s="209"/>
      <c r="BR251" s="209"/>
      <c r="BS251" s="209"/>
    </row>
    <row r="252" spans="54:71" x14ac:dyDescent="0.25">
      <c r="BB252" s="229" t="s">
        <v>1721</v>
      </c>
      <c r="BC252" s="230" t="s">
        <v>1</v>
      </c>
      <c r="BD252" s="209">
        <v>-1</v>
      </c>
      <c r="BE252" s="209">
        <v>-1</v>
      </c>
      <c r="BF252" s="209">
        <v>0</v>
      </c>
      <c r="BG252" s="209">
        <v>-1</v>
      </c>
      <c r="BH252" s="209">
        <v>0</v>
      </c>
      <c r="BI252" s="209">
        <v>0</v>
      </c>
      <c r="BJ252" s="209">
        <v>0</v>
      </c>
      <c r="BK252" s="209">
        <v>0</v>
      </c>
      <c r="BL252" s="209">
        <v>0</v>
      </c>
      <c r="BM252" s="209">
        <v>0</v>
      </c>
      <c r="BN252" s="209"/>
      <c r="BO252" s="209"/>
      <c r="BP252" s="209"/>
      <c r="BQ252" s="209"/>
      <c r="BR252" s="209"/>
      <c r="BS252" s="209"/>
    </row>
    <row r="253" spans="54:71" x14ac:dyDescent="0.25">
      <c r="BB253" s="229" t="s">
        <v>1722</v>
      </c>
      <c r="BC253" s="230" t="s">
        <v>23</v>
      </c>
      <c r="BD253" s="209">
        <v>3</v>
      </c>
      <c r="BE253" s="209">
        <v>3</v>
      </c>
      <c r="BF253" s="209">
        <v>0</v>
      </c>
      <c r="BG253" s="209">
        <v>1</v>
      </c>
      <c r="BH253" s="209">
        <v>0</v>
      </c>
      <c r="BI253" s="209">
        <v>2</v>
      </c>
      <c r="BJ253" s="209">
        <v>0</v>
      </c>
      <c r="BK253" s="209">
        <v>2</v>
      </c>
      <c r="BL253" s="209">
        <v>0</v>
      </c>
      <c r="BM253" s="209">
        <v>0</v>
      </c>
      <c r="BN253" s="209"/>
      <c r="BO253" s="209"/>
      <c r="BP253" s="209"/>
      <c r="BQ253" s="209"/>
      <c r="BR253" s="209"/>
      <c r="BS253" s="209"/>
    </row>
    <row r="254" spans="54:71" x14ac:dyDescent="0.25">
      <c r="BB254" s="229" t="s">
        <v>1723</v>
      </c>
      <c r="BC254" s="230" t="s">
        <v>637</v>
      </c>
      <c r="BD254" s="209">
        <v>-12</v>
      </c>
      <c r="BE254" s="209">
        <v>-12</v>
      </c>
      <c r="BF254" s="209">
        <v>0</v>
      </c>
      <c r="BG254" s="209">
        <v>-12</v>
      </c>
      <c r="BH254" s="209">
        <v>0</v>
      </c>
      <c r="BI254" s="209">
        <v>0</v>
      </c>
      <c r="BJ254" s="209">
        <v>0</v>
      </c>
      <c r="BK254" s="209">
        <v>0</v>
      </c>
      <c r="BL254" s="209">
        <v>0</v>
      </c>
      <c r="BM254" s="209">
        <v>0</v>
      </c>
      <c r="BN254" s="209"/>
      <c r="BO254" s="209"/>
      <c r="BP254" s="209"/>
      <c r="BQ254" s="209"/>
      <c r="BR254" s="209"/>
      <c r="BS254" s="209"/>
    </row>
    <row r="255" spans="54:71" x14ac:dyDescent="0.25">
      <c r="BB255" s="229" t="s">
        <v>1724</v>
      </c>
      <c r="BC255" s="230" t="s">
        <v>1725</v>
      </c>
      <c r="BD255" s="209">
        <v>0</v>
      </c>
      <c r="BE255" s="209">
        <v>0</v>
      </c>
      <c r="BF255" s="209">
        <v>0</v>
      </c>
      <c r="BG255" s="209">
        <v>0</v>
      </c>
      <c r="BH255" s="209">
        <v>0</v>
      </c>
      <c r="BI255" s="209">
        <v>0</v>
      </c>
      <c r="BJ255" s="209">
        <v>0</v>
      </c>
      <c r="BK255" s="209">
        <v>0</v>
      </c>
      <c r="BL255" s="209">
        <v>0</v>
      </c>
      <c r="BM255" s="209">
        <v>0</v>
      </c>
      <c r="BN255" s="209"/>
      <c r="BO255" s="209"/>
      <c r="BP255" s="209"/>
      <c r="BQ255" s="209"/>
      <c r="BR255" s="209"/>
      <c r="BS255" s="209"/>
    </row>
    <row r="256" spans="54:71" x14ac:dyDescent="0.25">
      <c r="BB256" s="229" t="s">
        <v>1726</v>
      </c>
      <c r="BC256" s="230" t="s">
        <v>1727</v>
      </c>
      <c r="BD256" s="209">
        <v>4</v>
      </c>
      <c r="BE256" s="209">
        <v>4</v>
      </c>
      <c r="BF256" s="209">
        <v>0</v>
      </c>
      <c r="BG256" s="209">
        <v>0</v>
      </c>
      <c r="BH256" s="209">
        <v>0</v>
      </c>
      <c r="BI256" s="209">
        <v>4</v>
      </c>
      <c r="BJ256" s="209">
        <v>0</v>
      </c>
      <c r="BK256" s="209">
        <v>4</v>
      </c>
      <c r="BL256" s="209">
        <v>0</v>
      </c>
      <c r="BM256" s="209">
        <v>0</v>
      </c>
      <c r="BN256" s="209"/>
      <c r="BO256" s="209"/>
      <c r="BP256" s="209"/>
      <c r="BQ256" s="209"/>
      <c r="BR256" s="209"/>
      <c r="BS256" s="209"/>
    </row>
    <row r="257" spans="54:71" x14ac:dyDescent="0.25">
      <c r="BB257" s="229" t="s">
        <v>1728</v>
      </c>
      <c r="BC257" s="230" t="s">
        <v>1729</v>
      </c>
      <c r="BD257" s="209">
        <v>-5</v>
      </c>
      <c r="BE257" s="209">
        <v>-5</v>
      </c>
      <c r="BF257" s="209">
        <v>0</v>
      </c>
      <c r="BG257" s="209">
        <v>0</v>
      </c>
      <c r="BH257" s="209">
        <v>0</v>
      </c>
      <c r="BI257" s="209">
        <v>-5</v>
      </c>
      <c r="BJ257" s="209">
        <v>0</v>
      </c>
      <c r="BK257" s="209">
        <v>0</v>
      </c>
      <c r="BL257" s="209">
        <v>-5</v>
      </c>
      <c r="BM257" s="209">
        <v>0</v>
      </c>
      <c r="BN257" s="209"/>
      <c r="BO257" s="209"/>
      <c r="BP257" s="209"/>
      <c r="BQ257" s="209"/>
      <c r="BR257" s="209"/>
      <c r="BS257" s="209"/>
    </row>
    <row r="258" spans="54:71" x14ac:dyDescent="0.25">
      <c r="BB258" s="229" t="s">
        <v>1730</v>
      </c>
      <c r="BC258" s="230" t="s">
        <v>1731</v>
      </c>
      <c r="BD258" s="209">
        <v>0</v>
      </c>
      <c r="BE258" s="209">
        <v>0</v>
      </c>
      <c r="BF258" s="209">
        <v>0</v>
      </c>
      <c r="BG258" s="209">
        <v>0</v>
      </c>
      <c r="BH258" s="209">
        <v>0</v>
      </c>
      <c r="BI258" s="209">
        <v>0</v>
      </c>
      <c r="BJ258" s="209">
        <v>0</v>
      </c>
      <c r="BK258" s="209">
        <v>0</v>
      </c>
      <c r="BL258" s="209">
        <v>0</v>
      </c>
      <c r="BM258" s="209">
        <v>0</v>
      </c>
      <c r="BN258" s="209"/>
      <c r="BO258" s="209"/>
      <c r="BP258" s="209"/>
      <c r="BQ258" s="209"/>
      <c r="BR258" s="209"/>
      <c r="BS258" s="209"/>
    </row>
    <row r="259" spans="54:71" x14ac:dyDescent="0.25">
      <c r="BB259" s="229" t="s">
        <v>1732</v>
      </c>
      <c r="BC259" s="230" t="s">
        <v>1733</v>
      </c>
      <c r="BD259" s="209">
        <v>0</v>
      </c>
      <c r="BE259" s="209">
        <v>0</v>
      </c>
      <c r="BF259" s="209">
        <v>0</v>
      </c>
      <c r="BG259" s="209">
        <v>0</v>
      </c>
      <c r="BH259" s="209">
        <v>0</v>
      </c>
      <c r="BI259" s="209">
        <v>0</v>
      </c>
      <c r="BJ259" s="209">
        <v>0</v>
      </c>
      <c r="BK259" s="209">
        <v>0</v>
      </c>
      <c r="BL259" s="209">
        <v>0</v>
      </c>
      <c r="BM259" s="209">
        <v>0</v>
      </c>
      <c r="BN259" s="209"/>
      <c r="BO259" s="209"/>
      <c r="BP259" s="209"/>
      <c r="BQ259" s="209"/>
      <c r="BR259" s="209"/>
      <c r="BS259" s="209"/>
    </row>
    <row r="260" spans="54:71" x14ac:dyDescent="0.25">
      <c r="BB260" s="229" t="s">
        <v>1734</v>
      </c>
      <c r="BC260" s="230" t="s">
        <v>1735</v>
      </c>
      <c r="BD260" s="209">
        <v>0</v>
      </c>
      <c r="BE260" s="209">
        <v>0</v>
      </c>
      <c r="BF260" s="209">
        <v>0</v>
      </c>
      <c r="BG260" s="209">
        <v>0</v>
      </c>
      <c r="BH260" s="209">
        <v>0</v>
      </c>
      <c r="BI260" s="209">
        <v>0</v>
      </c>
      <c r="BJ260" s="209">
        <v>0</v>
      </c>
      <c r="BK260" s="209">
        <v>0</v>
      </c>
      <c r="BL260" s="209">
        <v>0</v>
      </c>
      <c r="BM260" s="209">
        <v>0</v>
      </c>
      <c r="BN260" s="209"/>
      <c r="BO260" s="209"/>
      <c r="BP260" s="209"/>
      <c r="BQ260" s="209"/>
      <c r="BR260" s="209"/>
      <c r="BS260" s="209"/>
    </row>
    <row r="261" spans="54:71" x14ac:dyDescent="0.25">
      <c r="BB261" s="229" t="s">
        <v>1736</v>
      </c>
      <c r="BC261" s="230" t="s">
        <v>1737</v>
      </c>
      <c r="BD261" s="209">
        <v>0</v>
      </c>
      <c r="BE261" s="209">
        <v>0</v>
      </c>
      <c r="BF261" s="209">
        <v>0</v>
      </c>
      <c r="BG261" s="209">
        <v>0</v>
      </c>
      <c r="BH261" s="209">
        <v>0</v>
      </c>
      <c r="BI261" s="209">
        <v>0</v>
      </c>
      <c r="BJ261" s="209">
        <v>0</v>
      </c>
      <c r="BK261" s="209">
        <v>0</v>
      </c>
      <c r="BL261" s="209">
        <v>0</v>
      </c>
      <c r="BM261" s="209">
        <v>0</v>
      </c>
      <c r="BN261" s="209"/>
      <c r="BO261" s="209"/>
      <c r="BP261" s="209"/>
      <c r="BQ261" s="209"/>
      <c r="BR261" s="209"/>
      <c r="BS261" s="209"/>
    </row>
    <row r="262" spans="54:71" x14ac:dyDescent="0.25">
      <c r="BB262" s="229" t="s">
        <v>1738</v>
      </c>
      <c r="BC262" s="230" t="s">
        <v>1739</v>
      </c>
      <c r="BD262" s="209">
        <v>0</v>
      </c>
      <c r="BE262" s="209">
        <v>0</v>
      </c>
      <c r="BF262" s="209">
        <v>0</v>
      </c>
      <c r="BG262" s="209">
        <v>0</v>
      </c>
      <c r="BH262" s="209">
        <v>0</v>
      </c>
      <c r="BI262" s="209">
        <v>0</v>
      </c>
      <c r="BJ262" s="209">
        <v>0</v>
      </c>
      <c r="BK262" s="209">
        <v>0</v>
      </c>
      <c r="BL262" s="209">
        <v>0</v>
      </c>
      <c r="BM262" s="209">
        <v>0</v>
      </c>
      <c r="BN262" s="209"/>
      <c r="BO262" s="209"/>
      <c r="BP262" s="209"/>
      <c r="BQ262" s="209"/>
      <c r="BR262" s="209"/>
      <c r="BS262" s="209"/>
    </row>
    <row r="263" spans="54:71" x14ac:dyDescent="0.25">
      <c r="BB263" s="229" t="s">
        <v>1740</v>
      </c>
      <c r="BC263" s="230" t="s">
        <v>1741</v>
      </c>
      <c r="BD263" s="209">
        <v>0</v>
      </c>
      <c r="BE263" s="209">
        <v>0</v>
      </c>
      <c r="BF263" s="209">
        <v>0</v>
      </c>
      <c r="BG263" s="209">
        <v>0</v>
      </c>
      <c r="BH263" s="209">
        <v>0</v>
      </c>
      <c r="BI263" s="209">
        <v>0</v>
      </c>
      <c r="BJ263" s="209">
        <v>0</v>
      </c>
      <c r="BK263" s="209">
        <v>0</v>
      </c>
      <c r="BL263" s="209">
        <v>0</v>
      </c>
      <c r="BM263" s="209">
        <v>0</v>
      </c>
      <c r="BN263" s="209"/>
      <c r="BO263" s="209"/>
      <c r="BP263" s="209"/>
      <c r="BQ263" s="209"/>
      <c r="BR263" s="209"/>
      <c r="BS263" s="209"/>
    </row>
    <row r="264" spans="54:71" x14ac:dyDescent="0.25">
      <c r="BB264" s="229" t="s">
        <v>1742</v>
      </c>
      <c r="BC264" s="230" t="s">
        <v>1743</v>
      </c>
      <c r="BD264" s="209">
        <v>0</v>
      </c>
      <c r="BE264" s="209">
        <v>0</v>
      </c>
      <c r="BF264" s="209">
        <v>0</v>
      </c>
      <c r="BG264" s="209">
        <v>0</v>
      </c>
      <c r="BH264" s="209">
        <v>0</v>
      </c>
      <c r="BI264" s="209">
        <v>0</v>
      </c>
      <c r="BJ264" s="209" t="e">
        <v>#N/A</v>
      </c>
      <c r="BK264" s="209" t="e">
        <v>#N/A</v>
      </c>
      <c r="BL264" s="209" t="e">
        <v>#N/A</v>
      </c>
      <c r="BM264" s="209" t="e">
        <v>#N/A</v>
      </c>
      <c r="BN264" s="209"/>
      <c r="BO264" s="209"/>
      <c r="BP264" s="209"/>
      <c r="BQ264" s="209"/>
      <c r="BR264" s="209"/>
      <c r="BS264" s="209"/>
    </row>
    <row r="265" spans="54:71" x14ac:dyDescent="0.25">
      <c r="BB265" s="229" t="s">
        <v>1744</v>
      </c>
      <c r="BC265" s="230" t="s">
        <v>1745</v>
      </c>
      <c r="BD265" s="209">
        <v>0</v>
      </c>
      <c r="BE265" s="209">
        <v>0</v>
      </c>
      <c r="BF265" s="209">
        <v>0</v>
      </c>
      <c r="BG265" s="209">
        <v>0</v>
      </c>
      <c r="BH265" s="209">
        <v>0</v>
      </c>
      <c r="BI265" s="209">
        <v>0</v>
      </c>
      <c r="BJ265" s="209">
        <v>0</v>
      </c>
      <c r="BK265" s="209">
        <v>0</v>
      </c>
      <c r="BL265" s="209">
        <v>0</v>
      </c>
      <c r="BM265" s="209">
        <v>0</v>
      </c>
      <c r="BN265" s="209"/>
      <c r="BO265" s="209"/>
      <c r="BP265" s="209"/>
      <c r="BQ265" s="209"/>
      <c r="BR265" s="209"/>
      <c r="BS265" s="209"/>
    </row>
    <row r="266" spans="54:71" x14ac:dyDescent="0.25">
      <c r="BB266" s="229" t="s">
        <v>1746</v>
      </c>
      <c r="BC266" s="230" t="s">
        <v>1747</v>
      </c>
      <c r="BD266" s="209">
        <v>0</v>
      </c>
      <c r="BE266" s="209">
        <v>0</v>
      </c>
      <c r="BF266" s="209">
        <v>0</v>
      </c>
      <c r="BG266" s="209">
        <v>0</v>
      </c>
      <c r="BH266" s="209">
        <v>0</v>
      </c>
      <c r="BI266" s="209">
        <v>0</v>
      </c>
      <c r="BJ266" s="209">
        <v>0</v>
      </c>
      <c r="BK266" s="209">
        <v>0</v>
      </c>
      <c r="BL266" s="209">
        <v>0</v>
      </c>
      <c r="BM266" s="209">
        <v>0</v>
      </c>
      <c r="BN266" s="209"/>
      <c r="BO266" s="209"/>
      <c r="BP266" s="209"/>
      <c r="BQ266" s="209"/>
      <c r="BR266" s="209"/>
      <c r="BS266" s="209"/>
    </row>
    <row r="267" spans="54:71" x14ac:dyDescent="0.25">
      <c r="BB267" s="229" t="s">
        <v>1748</v>
      </c>
      <c r="BC267" s="230" t="s">
        <v>1749</v>
      </c>
      <c r="BD267" s="209">
        <v>0</v>
      </c>
      <c r="BE267" s="209">
        <v>0</v>
      </c>
      <c r="BF267" s="209">
        <v>0</v>
      </c>
      <c r="BG267" s="209">
        <v>0</v>
      </c>
      <c r="BH267" s="209">
        <v>0</v>
      </c>
      <c r="BI267" s="209">
        <v>0</v>
      </c>
      <c r="BJ267" s="209">
        <v>0</v>
      </c>
      <c r="BK267" s="209">
        <v>0</v>
      </c>
      <c r="BL267" s="209">
        <v>0</v>
      </c>
      <c r="BM267" s="209">
        <v>0</v>
      </c>
      <c r="BN267" s="209"/>
      <c r="BO267" s="209"/>
      <c r="BP267" s="209"/>
      <c r="BQ267" s="209"/>
      <c r="BR267" s="209"/>
      <c r="BS267" s="209"/>
    </row>
    <row r="268" spans="54:71" x14ac:dyDescent="0.25">
      <c r="BB268" s="229" t="s">
        <v>1750</v>
      </c>
      <c r="BC268" s="230" t="s">
        <v>1751</v>
      </c>
      <c r="BD268" s="209">
        <v>-3</v>
      </c>
      <c r="BE268" s="209">
        <v>-3</v>
      </c>
      <c r="BF268" s="209">
        <v>0</v>
      </c>
      <c r="BG268" s="209">
        <v>-3</v>
      </c>
      <c r="BH268" s="209">
        <v>0</v>
      </c>
      <c r="BI268" s="209">
        <v>0</v>
      </c>
      <c r="BJ268" s="209">
        <v>0</v>
      </c>
      <c r="BK268" s="209">
        <v>0</v>
      </c>
      <c r="BL268" s="209">
        <v>0</v>
      </c>
      <c r="BM268" s="209">
        <v>0</v>
      </c>
      <c r="BN268" s="209"/>
      <c r="BO268" s="209"/>
      <c r="BP268" s="209"/>
      <c r="BQ268" s="209"/>
      <c r="BR268" s="209"/>
      <c r="BS268" s="209"/>
    </row>
    <row r="269" spans="54:71" x14ac:dyDescent="0.25">
      <c r="BB269" s="229" t="s">
        <v>1752</v>
      </c>
      <c r="BC269" s="230" t="s">
        <v>1753</v>
      </c>
      <c r="BD269" s="209">
        <v>0</v>
      </c>
      <c r="BE269" s="209">
        <v>0</v>
      </c>
      <c r="BF269" s="209">
        <v>0</v>
      </c>
      <c r="BG269" s="209">
        <v>0</v>
      </c>
      <c r="BH269" s="209">
        <v>0</v>
      </c>
      <c r="BI269" s="209">
        <v>0</v>
      </c>
      <c r="BJ269" s="209">
        <v>0</v>
      </c>
      <c r="BK269" s="209">
        <v>0</v>
      </c>
      <c r="BL269" s="209">
        <v>0</v>
      </c>
      <c r="BM269" s="209">
        <v>0</v>
      </c>
      <c r="BN269" s="209"/>
      <c r="BO269" s="209"/>
      <c r="BP269" s="209"/>
      <c r="BQ269" s="209"/>
      <c r="BR269" s="209"/>
      <c r="BS269" s="209"/>
    </row>
    <row r="270" spans="54:71" x14ac:dyDescent="0.25">
      <c r="BB270" s="229" t="s">
        <v>1754</v>
      </c>
      <c r="BC270" s="230" t="s">
        <v>1755</v>
      </c>
      <c r="BD270" s="209">
        <v>0</v>
      </c>
      <c r="BE270" s="209">
        <v>0</v>
      </c>
      <c r="BF270" s="209">
        <v>0</v>
      </c>
      <c r="BG270" s="209">
        <v>0</v>
      </c>
      <c r="BH270" s="209">
        <v>0</v>
      </c>
      <c r="BI270" s="209">
        <v>0</v>
      </c>
      <c r="BJ270" s="209">
        <v>0</v>
      </c>
      <c r="BK270" s="209">
        <v>0</v>
      </c>
      <c r="BL270" s="209">
        <v>0</v>
      </c>
      <c r="BM270" s="209">
        <v>0</v>
      </c>
      <c r="BN270" s="209"/>
      <c r="BO270" s="209"/>
      <c r="BP270" s="209"/>
      <c r="BQ270" s="209"/>
      <c r="BR270" s="209"/>
      <c r="BS270" s="209"/>
    </row>
    <row r="271" spans="54:71" x14ac:dyDescent="0.25">
      <c r="BB271" s="229" t="s">
        <v>1756</v>
      </c>
      <c r="BC271" s="230" t="s">
        <v>1757</v>
      </c>
      <c r="BD271" s="209">
        <v>0</v>
      </c>
      <c r="BE271" s="209">
        <v>0</v>
      </c>
      <c r="BF271" s="209">
        <v>0</v>
      </c>
      <c r="BG271" s="209">
        <v>0</v>
      </c>
      <c r="BH271" s="209">
        <v>0</v>
      </c>
      <c r="BI271" s="209">
        <v>0</v>
      </c>
      <c r="BJ271" s="209">
        <v>0</v>
      </c>
      <c r="BK271" s="209">
        <v>0</v>
      </c>
      <c r="BL271" s="209">
        <v>0</v>
      </c>
      <c r="BM271" s="209">
        <v>0</v>
      </c>
      <c r="BN271" s="209"/>
      <c r="BO271" s="209"/>
      <c r="BP271" s="209"/>
      <c r="BQ271" s="209"/>
      <c r="BR271" s="209"/>
      <c r="BS271" s="209"/>
    </row>
    <row r="272" spans="54:71" x14ac:dyDescent="0.25">
      <c r="BB272" s="229" t="s">
        <v>1758</v>
      </c>
      <c r="BC272" s="230" t="s">
        <v>598</v>
      </c>
      <c r="BD272" s="209">
        <v>-44</v>
      </c>
      <c r="BE272" s="209">
        <v>-44</v>
      </c>
      <c r="BF272" s="209">
        <v>0</v>
      </c>
      <c r="BG272" s="209">
        <v>0</v>
      </c>
      <c r="BH272" s="209">
        <v>0</v>
      </c>
      <c r="BI272" s="209">
        <v>-44</v>
      </c>
      <c r="BJ272" s="209">
        <v>-38</v>
      </c>
      <c r="BK272" s="209">
        <v>-6</v>
      </c>
      <c r="BL272" s="209">
        <v>0</v>
      </c>
      <c r="BM272" s="209">
        <v>0</v>
      </c>
      <c r="BN272" s="209"/>
      <c r="BO272" s="209"/>
      <c r="BP272" s="209"/>
      <c r="BQ272" s="209"/>
      <c r="BR272" s="209"/>
      <c r="BS272" s="209"/>
    </row>
    <row r="273" spans="54:71" x14ac:dyDescent="0.25">
      <c r="BB273" s="229" t="s">
        <v>1759</v>
      </c>
      <c r="BC273" s="230" t="s">
        <v>473</v>
      </c>
      <c r="BD273" s="209">
        <v>0</v>
      </c>
      <c r="BE273" s="209">
        <v>0</v>
      </c>
      <c r="BF273" s="209">
        <v>0</v>
      </c>
      <c r="BG273" s="209">
        <v>0</v>
      </c>
      <c r="BH273" s="209">
        <v>0</v>
      </c>
      <c r="BI273" s="209">
        <v>0</v>
      </c>
      <c r="BJ273" s="209">
        <v>0</v>
      </c>
      <c r="BK273" s="209">
        <v>0</v>
      </c>
      <c r="BL273" s="209">
        <v>0</v>
      </c>
      <c r="BM273" s="209">
        <v>0</v>
      </c>
      <c r="BN273" s="209"/>
      <c r="BO273" s="209"/>
      <c r="BP273" s="209"/>
      <c r="BQ273" s="209"/>
      <c r="BR273" s="209"/>
      <c r="BS273" s="209"/>
    </row>
    <row r="274" spans="54:71" x14ac:dyDescent="0.25">
      <c r="BB274" s="229" t="s">
        <v>1760</v>
      </c>
      <c r="BC274" s="230" t="s">
        <v>225</v>
      </c>
      <c r="BD274" s="209">
        <v>-23</v>
      </c>
      <c r="BE274" s="209">
        <v>-23</v>
      </c>
      <c r="BF274" s="209">
        <v>0</v>
      </c>
      <c r="BG274" s="209">
        <v>-1</v>
      </c>
      <c r="BH274" s="209">
        <v>2</v>
      </c>
      <c r="BI274" s="209">
        <v>-24</v>
      </c>
      <c r="BJ274" s="209">
        <v>0</v>
      </c>
      <c r="BK274" s="209">
        <v>-23</v>
      </c>
      <c r="BL274" s="209">
        <v>-1</v>
      </c>
      <c r="BM274" s="209">
        <v>0</v>
      </c>
      <c r="BN274" s="209"/>
      <c r="BO274" s="209"/>
      <c r="BP274" s="209"/>
      <c r="BQ274" s="209"/>
      <c r="BR274" s="209"/>
      <c r="BS274" s="209"/>
    </row>
    <row r="275" spans="54:71" x14ac:dyDescent="0.25">
      <c r="BB275" s="229" t="s">
        <v>1761</v>
      </c>
      <c r="BC275" s="230" t="s">
        <v>748</v>
      </c>
      <c r="BD275" s="209">
        <v>24</v>
      </c>
      <c r="BE275" s="209">
        <v>24</v>
      </c>
      <c r="BF275" s="209">
        <v>0</v>
      </c>
      <c r="BG275" s="209">
        <v>24</v>
      </c>
      <c r="BH275" s="209">
        <v>0</v>
      </c>
      <c r="BI275" s="209">
        <v>0</v>
      </c>
      <c r="BJ275" s="209">
        <v>0</v>
      </c>
      <c r="BK275" s="209">
        <v>0</v>
      </c>
      <c r="BL275" s="209">
        <v>0</v>
      </c>
      <c r="BM275" s="209">
        <v>0</v>
      </c>
      <c r="BN275" s="209"/>
      <c r="BO275" s="209"/>
      <c r="BP275" s="209"/>
      <c r="BQ275" s="209"/>
      <c r="BR275" s="209"/>
      <c r="BS275" s="209"/>
    </row>
    <row r="276" spans="54:71" x14ac:dyDescent="0.25">
      <c r="BB276" s="229" t="s">
        <v>1762</v>
      </c>
      <c r="BC276" s="230" t="s">
        <v>704</v>
      </c>
      <c r="BD276" s="209">
        <v>3</v>
      </c>
      <c r="BE276" s="209">
        <v>3</v>
      </c>
      <c r="BF276" s="209">
        <v>0</v>
      </c>
      <c r="BG276" s="209">
        <v>1</v>
      </c>
      <c r="BH276" s="209">
        <v>0</v>
      </c>
      <c r="BI276" s="209">
        <v>1</v>
      </c>
      <c r="BJ276" s="209">
        <v>0</v>
      </c>
      <c r="BK276" s="209">
        <v>0</v>
      </c>
      <c r="BL276" s="209">
        <v>1</v>
      </c>
      <c r="BM276" s="209">
        <v>0</v>
      </c>
      <c r="BN276" s="209"/>
      <c r="BO276" s="209"/>
      <c r="BP276" s="209"/>
      <c r="BQ276" s="209"/>
      <c r="BR276" s="209"/>
      <c r="BS276" s="209"/>
    </row>
    <row r="277" spans="54:71" x14ac:dyDescent="0.25">
      <c r="BB277" s="229" t="s">
        <v>1763</v>
      </c>
      <c r="BC277" s="230" t="s">
        <v>696</v>
      </c>
      <c r="BD277" s="209">
        <v>5</v>
      </c>
      <c r="BE277" s="209">
        <v>-1</v>
      </c>
      <c r="BF277" s="209">
        <v>6</v>
      </c>
      <c r="BG277" s="209">
        <v>1</v>
      </c>
      <c r="BH277" s="209">
        <v>7</v>
      </c>
      <c r="BI277" s="209">
        <v>-3</v>
      </c>
      <c r="BJ277" s="209">
        <v>0</v>
      </c>
      <c r="BK277" s="209">
        <v>-3</v>
      </c>
      <c r="BL277" s="209">
        <v>0</v>
      </c>
      <c r="BM277" s="209">
        <v>0</v>
      </c>
      <c r="BN277" s="209"/>
      <c r="BO277" s="209"/>
      <c r="BP277" s="209"/>
      <c r="BQ277" s="209"/>
      <c r="BR277" s="209"/>
      <c r="BS277" s="209"/>
    </row>
    <row r="278" spans="54:71" x14ac:dyDescent="0.25">
      <c r="BB278" s="229" t="s">
        <v>1764</v>
      </c>
      <c r="BC278" s="230" t="s">
        <v>1562</v>
      </c>
      <c r="BD278" s="209">
        <v>-1</v>
      </c>
      <c r="BE278" s="209">
        <v>-1</v>
      </c>
      <c r="BF278" s="209">
        <v>0</v>
      </c>
      <c r="BG278" s="209">
        <v>-1</v>
      </c>
      <c r="BH278" s="209">
        <v>-3</v>
      </c>
      <c r="BI278" s="209">
        <v>3</v>
      </c>
      <c r="BJ278" s="209">
        <v>0</v>
      </c>
      <c r="BK278" s="209">
        <v>3</v>
      </c>
      <c r="BL278" s="209">
        <v>0</v>
      </c>
      <c r="BM278" s="209">
        <v>0</v>
      </c>
      <c r="BN278" s="209"/>
      <c r="BO278" s="209"/>
      <c r="BP278" s="209"/>
      <c r="BQ278" s="209"/>
      <c r="BR278" s="209"/>
      <c r="BS278" s="209"/>
    </row>
    <row r="279" spans="54:71" x14ac:dyDescent="0.25">
      <c r="BB279" s="229" t="s">
        <v>1765</v>
      </c>
      <c r="BC279" s="230" t="s">
        <v>656</v>
      </c>
      <c r="BD279" s="209">
        <v>1</v>
      </c>
      <c r="BE279" s="209">
        <v>-1</v>
      </c>
      <c r="BF279" s="209">
        <v>2</v>
      </c>
      <c r="BG279" s="209">
        <v>0</v>
      </c>
      <c r="BH279" s="209">
        <v>3</v>
      </c>
      <c r="BI279" s="209">
        <v>-2</v>
      </c>
      <c r="BJ279" s="209">
        <v>0</v>
      </c>
      <c r="BK279" s="209">
        <v>-1</v>
      </c>
      <c r="BL279" s="209">
        <v>-1</v>
      </c>
      <c r="BM279" s="209">
        <v>0</v>
      </c>
      <c r="BN279" s="209"/>
      <c r="BO279" s="209"/>
      <c r="BP279" s="209"/>
      <c r="BQ279" s="209"/>
      <c r="BR279" s="209"/>
      <c r="BS279" s="209"/>
    </row>
    <row r="280" spans="54:71" x14ac:dyDescent="0.25">
      <c r="BB280" s="229" t="s">
        <v>1766</v>
      </c>
      <c r="BC280" s="230" t="s">
        <v>690</v>
      </c>
      <c r="BD280" s="209">
        <v>0</v>
      </c>
      <c r="BE280" s="209">
        <v>0</v>
      </c>
      <c r="BF280" s="209">
        <v>0</v>
      </c>
      <c r="BG280" s="209">
        <v>0</v>
      </c>
      <c r="BH280" s="209">
        <v>0</v>
      </c>
      <c r="BI280" s="209">
        <v>0</v>
      </c>
      <c r="BJ280" s="209">
        <v>0</v>
      </c>
      <c r="BK280" s="209">
        <v>0</v>
      </c>
      <c r="BL280" s="209">
        <v>0</v>
      </c>
      <c r="BM280" s="209">
        <v>0</v>
      </c>
      <c r="BN280" s="209"/>
      <c r="BO280" s="209"/>
      <c r="BP280" s="209"/>
      <c r="BQ280" s="209"/>
      <c r="BR280" s="209"/>
      <c r="BS280" s="209"/>
    </row>
    <row r="281" spans="54:71" x14ac:dyDescent="0.25">
      <c r="BB281" s="229" t="s">
        <v>1767</v>
      </c>
      <c r="BC281" s="230" t="s">
        <v>1768</v>
      </c>
      <c r="BD281" s="209">
        <v>0</v>
      </c>
      <c r="BE281" s="209">
        <v>0</v>
      </c>
      <c r="BF281" s="209">
        <v>0</v>
      </c>
      <c r="BG281" s="209">
        <v>0</v>
      </c>
      <c r="BH281" s="209">
        <v>0</v>
      </c>
      <c r="BI281" s="209">
        <v>0</v>
      </c>
      <c r="BJ281" s="209">
        <v>0</v>
      </c>
      <c r="BK281" s="209">
        <v>0</v>
      </c>
      <c r="BL281" s="209">
        <v>0</v>
      </c>
      <c r="BM281" s="209">
        <v>0</v>
      </c>
      <c r="BN281" s="209"/>
      <c r="BO281" s="209"/>
      <c r="BP281" s="209"/>
      <c r="BQ281" s="209"/>
      <c r="BR281" s="209"/>
      <c r="BS281" s="209"/>
    </row>
    <row r="282" spans="54:71" x14ac:dyDescent="0.25">
      <c r="BB282" s="229" t="s">
        <v>1769</v>
      </c>
      <c r="BC282" s="230" t="s">
        <v>1561</v>
      </c>
      <c r="BD282" s="209">
        <v>1</v>
      </c>
      <c r="BE282" s="209">
        <v>1</v>
      </c>
      <c r="BF282" s="209">
        <v>0</v>
      </c>
      <c r="BG282" s="209">
        <v>0</v>
      </c>
      <c r="BH282" s="209">
        <v>0</v>
      </c>
      <c r="BI282" s="209">
        <v>1</v>
      </c>
      <c r="BJ282" s="209">
        <v>0</v>
      </c>
      <c r="BK282" s="209">
        <v>0</v>
      </c>
      <c r="BL282" s="209">
        <v>1</v>
      </c>
      <c r="BM282" s="209">
        <v>0</v>
      </c>
      <c r="BN282" s="209"/>
      <c r="BO282" s="209"/>
      <c r="BP282" s="209"/>
      <c r="BQ282" s="209"/>
      <c r="BR282" s="209"/>
      <c r="BS282" s="209"/>
    </row>
    <row r="283" spans="54:71" x14ac:dyDescent="0.25">
      <c r="BB283" s="229" t="s">
        <v>1770</v>
      </c>
      <c r="BC283" s="230" t="s">
        <v>219</v>
      </c>
      <c r="BD283" s="209">
        <v>0</v>
      </c>
      <c r="BE283" s="209">
        <v>0</v>
      </c>
      <c r="BF283" s="209">
        <v>0</v>
      </c>
      <c r="BG283" s="209">
        <v>0</v>
      </c>
      <c r="BH283" s="209">
        <v>0</v>
      </c>
      <c r="BI283" s="209">
        <v>0</v>
      </c>
      <c r="BJ283" s="209">
        <v>0</v>
      </c>
      <c r="BK283" s="209">
        <v>0</v>
      </c>
      <c r="BL283" s="209">
        <v>0</v>
      </c>
      <c r="BM283" s="209">
        <v>0</v>
      </c>
      <c r="BN283" s="209"/>
      <c r="BO283" s="209"/>
      <c r="BP283" s="209"/>
      <c r="BQ283" s="209"/>
      <c r="BR283" s="209"/>
      <c r="BS283" s="209"/>
    </row>
    <row r="284" spans="54:71" x14ac:dyDescent="0.25">
      <c r="BB284" s="229" t="s">
        <v>1771</v>
      </c>
      <c r="BC284" s="230" t="s">
        <v>789</v>
      </c>
      <c r="BD284" s="209">
        <v>0</v>
      </c>
      <c r="BE284" s="209">
        <v>0</v>
      </c>
      <c r="BF284" s="209">
        <v>0</v>
      </c>
      <c r="BG284" s="209">
        <v>0</v>
      </c>
      <c r="BH284" s="209">
        <v>0</v>
      </c>
      <c r="BI284" s="209">
        <v>0</v>
      </c>
      <c r="BJ284" s="209">
        <v>0</v>
      </c>
      <c r="BK284" s="209">
        <v>0</v>
      </c>
      <c r="BL284" s="209">
        <v>0</v>
      </c>
      <c r="BM284" s="209">
        <v>0</v>
      </c>
      <c r="BN284" s="209"/>
      <c r="BO284" s="209"/>
      <c r="BP284" s="209"/>
      <c r="BQ284" s="209"/>
      <c r="BR284" s="209"/>
      <c r="BS284" s="209"/>
    </row>
    <row r="285" spans="54:71" x14ac:dyDescent="0.25">
      <c r="BB285" s="229" t="s">
        <v>1772</v>
      </c>
      <c r="BC285" s="230" t="s">
        <v>52</v>
      </c>
      <c r="BD285" s="209">
        <v>10</v>
      </c>
      <c r="BE285" s="209">
        <v>10</v>
      </c>
      <c r="BF285" s="209">
        <v>0</v>
      </c>
      <c r="BG285" s="209">
        <v>-2</v>
      </c>
      <c r="BH285" s="209">
        <v>11</v>
      </c>
      <c r="BI285" s="209">
        <v>2</v>
      </c>
      <c r="BJ285" s="209">
        <v>0</v>
      </c>
      <c r="BK285" s="209">
        <v>1</v>
      </c>
      <c r="BL285" s="209">
        <v>1</v>
      </c>
      <c r="BM285" s="209">
        <v>0</v>
      </c>
      <c r="BN285" s="209"/>
      <c r="BO285" s="209"/>
      <c r="BP285" s="209"/>
      <c r="BQ285" s="209"/>
      <c r="BR285" s="209"/>
      <c r="BS285" s="209"/>
    </row>
    <row r="286" spans="54:71" x14ac:dyDescent="0.25">
      <c r="BB286" s="229" t="s">
        <v>1773</v>
      </c>
      <c r="BC286" s="230" t="s">
        <v>103</v>
      </c>
      <c r="BD286" s="209">
        <v>0</v>
      </c>
      <c r="BE286" s="209">
        <v>0</v>
      </c>
      <c r="BF286" s="209">
        <v>0</v>
      </c>
      <c r="BG286" s="209">
        <v>0</v>
      </c>
      <c r="BH286" s="209">
        <v>0</v>
      </c>
      <c r="BI286" s="209">
        <v>0</v>
      </c>
      <c r="BJ286" s="209">
        <v>0</v>
      </c>
      <c r="BK286" s="209">
        <v>0</v>
      </c>
      <c r="BL286" s="209">
        <v>0</v>
      </c>
      <c r="BM286" s="209">
        <v>0</v>
      </c>
      <c r="BN286" s="209"/>
      <c r="BO286" s="209"/>
      <c r="BP286" s="209"/>
      <c r="BQ286" s="209"/>
      <c r="BR286" s="209"/>
      <c r="BS286" s="209"/>
    </row>
    <row r="287" spans="54:71" x14ac:dyDescent="0.25">
      <c r="BB287" s="229" t="s">
        <v>1774</v>
      </c>
      <c r="BC287" s="230" t="s">
        <v>644</v>
      </c>
      <c r="BD287" s="209">
        <v>26</v>
      </c>
      <c r="BE287" s="209">
        <v>26</v>
      </c>
      <c r="BF287" s="209">
        <v>0</v>
      </c>
      <c r="BG287" s="209">
        <v>0</v>
      </c>
      <c r="BH287" s="209">
        <v>0</v>
      </c>
      <c r="BI287" s="209">
        <v>26</v>
      </c>
      <c r="BJ287" s="209">
        <v>0</v>
      </c>
      <c r="BK287" s="209">
        <v>25</v>
      </c>
      <c r="BL287" s="209">
        <v>1</v>
      </c>
      <c r="BM287" s="209">
        <v>0</v>
      </c>
      <c r="BN287" s="209"/>
      <c r="BO287" s="209"/>
      <c r="BP287" s="209"/>
      <c r="BQ287" s="209"/>
      <c r="BR287" s="209"/>
      <c r="BS287" s="209"/>
    </row>
    <row r="288" spans="54:71" x14ac:dyDescent="0.25">
      <c r="BB288" s="229" t="s">
        <v>1775</v>
      </c>
      <c r="BC288" s="230" t="s">
        <v>651</v>
      </c>
      <c r="BD288" s="209">
        <v>0</v>
      </c>
      <c r="BE288" s="209">
        <v>0</v>
      </c>
      <c r="BF288" s="209">
        <v>0</v>
      </c>
      <c r="BG288" s="209">
        <v>0</v>
      </c>
      <c r="BH288" s="209">
        <v>0</v>
      </c>
      <c r="BI288" s="209">
        <v>0</v>
      </c>
      <c r="BJ288" s="209">
        <v>0</v>
      </c>
      <c r="BK288" s="209">
        <v>0</v>
      </c>
      <c r="BL288" s="209">
        <v>0</v>
      </c>
      <c r="BM288" s="209">
        <v>0</v>
      </c>
      <c r="BN288" s="209"/>
      <c r="BO288" s="209"/>
      <c r="BP288" s="209"/>
      <c r="BQ288" s="209"/>
      <c r="BR288" s="209"/>
      <c r="BS288" s="209"/>
    </row>
    <row r="289" spans="54:71" x14ac:dyDescent="0.25">
      <c r="BB289" s="229" t="s">
        <v>1776</v>
      </c>
      <c r="BC289" s="230" t="s">
        <v>12</v>
      </c>
      <c r="BD289" s="209">
        <v>7</v>
      </c>
      <c r="BE289" s="209">
        <v>7</v>
      </c>
      <c r="BF289" s="209">
        <v>0</v>
      </c>
      <c r="BG289" s="209">
        <v>1</v>
      </c>
      <c r="BH289" s="209">
        <v>8</v>
      </c>
      <c r="BI289" s="209">
        <v>-2</v>
      </c>
      <c r="BJ289" s="209">
        <v>-1</v>
      </c>
      <c r="BK289" s="209">
        <v>2</v>
      </c>
      <c r="BL289" s="209">
        <v>-2</v>
      </c>
      <c r="BM289" s="209">
        <v>0</v>
      </c>
      <c r="BN289" s="209"/>
      <c r="BO289" s="209"/>
      <c r="BP289" s="209"/>
      <c r="BQ289" s="209"/>
      <c r="BR289" s="209"/>
      <c r="BS289" s="209"/>
    </row>
    <row r="290" spans="54:71" x14ac:dyDescent="0.25">
      <c r="BB290" s="229" t="s">
        <v>1777</v>
      </c>
      <c r="BC290" s="230" t="s">
        <v>778</v>
      </c>
      <c r="BD290" s="209">
        <v>-1</v>
      </c>
      <c r="BE290" s="209">
        <v>-1</v>
      </c>
      <c r="BF290" s="209">
        <v>0</v>
      </c>
      <c r="BG290" s="209">
        <v>0</v>
      </c>
      <c r="BH290" s="209">
        <v>0</v>
      </c>
      <c r="BI290" s="209">
        <v>-1</v>
      </c>
      <c r="BJ290" s="209">
        <v>0</v>
      </c>
      <c r="BK290" s="209">
        <v>-1</v>
      </c>
      <c r="BL290" s="209">
        <v>0</v>
      </c>
      <c r="BM290" s="209">
        <v>0</v>
      </c>
      <c r="BN290" s="209"/>
      <c r="BO290" s="209"/>
      <c r="BP290" s="209"/>
      <c r="BQ290" s="209"/>
      <c r="BR290" s="209"/>
      <c r="BS290" s="209"/>
    </row>
    <row r="291" spans="54:71" x14ac:dyDescent="0.25">
      <c r="BB291" s="229" t="s">
        <v>1778</v>
      </c>
      <c r="BC291" s="230" t="s">
        <v>1779</v>
      </c>
      <c r="BD291" s="209">
        <v>2</v>
      </c>
      <c r="BE291" s="209">
        <v>2</v>
      </c>
      <c r="BF291" s="209">
        <v>0</v>
      </c>
      <c r="BG291" s="209">
        <v>0</v>
      </c>
      <c r="BH291" s="209">
        <v>0</v>
      </c>
      <c r="BI291" s="209">
        <v>2</v>
      </c>
      <c r="BJ291" s="209">
        <v>0</v>
      </c>
      <c r="BK291" s="209">
        <v>0</v>
      </c>
      <c r="BL291" s="209">
        <v>2</v>
      </c>
      <c r="BM291" s="209">
        <v>0</v>
      </c>
      <c r="BN291" s="209"/>
      <c r="BO291" s="209"/>
      <c r="BP291" s="209"/>
      <c r="BQ291" s="209"/>
      <c r="BR291" s="209"/>
      <c r="BS291" s="209"/>
    </row>
    <row r="292" spans="54:71" x14ac:dyDescent="0.25">
      <c r="BB292" s="229" t="s">
        <v>1780</v>
      </c>
      <c r="BC292" s="230" t="s">
        <v>206</v>
      </c>
      <c r="BD292" s="209">
        <v>-2</v>
      </c>
      <c r="BE292" s="209">
        <v>-4</v>
      </c>
      <c r="BF292" s="209">
        <v>2</v>
      </c>
      <c r="BG292" s="209">
        <v>7</v>
      </c>
      <c r="BH292" s="209">
        <v>15</v>
      </c>
      <c r="BI292" s="209">
        <v>-24</v>
      </c>
      <c r="BJ292" s="209">
        <v>6</v>
      </c>
      <c r="BK292" s="209">
        <v>-28</v>
      </c>
      <c r="BL292" s="209">
        <v>-1</v>
      </c>
      <c r="BM292" s="209">
        <v>0</v>
      </c>
      <c r="BN292" s="209"/>
      <c r="BO292" s="209"/>
      <c r="BP292" s="209"/>
      <c r="BQ292" s="209"/>
      <c r="BR292" s="209"/>
      <c r="BS292" s="209"/>
    </row>
    <row r="293" spans="54:71" x14ac:dyDescent="0.25">
      <c r="BB293" s="229" t="s">
        <v>1781</v>
      </c>
      <c r="BC293" s="230" t="s">
        <v>214</v>
      </c>
      <c r="BD293" s="209">
        <v>4</v>
      </c>
      <c r="BE293" s="209">
        <v>-21</v>
      </c>
      <c r="BF293" s="209">
        <v>26</v>
      </c>
      <c r="BG293" s="209">
        <v>-8</v>
      </c>
      <c r="BH293" s="209">
        <v>42</v>
      </c>
      <c r="BI293" s="209">
        <v>-30</v>
      </c>
      <c r="BJ293" s="209">
        <v>0</v>
      </c>
      <c r="BK293" s="209">
        <v>-29</v>
      </c>
      <c r="BL293" s="209">
        <v>-1</v>
      </c>
      <c r="BM293" s="209">
        <v>0</v>
      </c>
      <c r="BN293" s="209"/>
      <c r="BO293" s="209"/>
      <c r="BP293" s="209"/>
      <c r="BQ293" s="209"/>
      <c r="BR293" s="209"/>
      <c r="BS293" s="209"/>
    </row>
    <row r="294" spans="54:71" x14ac:dyDescent="0.25">
      <c r="BB294" s="229" t="s">
        <v>1782</v>
      </c>
      <c r="BC294" s="230" t="s">
        <v>53</v>
      </c>
      <c r="BD294" s="209">
        <v>0</v>
      </c>
      <c r="BE294" s="209">
        <v>0</v>
      </c>
      <c r="BF294" s="209">
        <v>0</v>
      </c>
      <c r="BG294" s="209">
        <v>0</v>
      </c>
      <c r="BH294" s="209">
        <v>0</v>
      </c>
      <c r="BI294" s="209">
        <v>0</v>
      </c>
      <c r="BJ294" s="209">
        <v>0</v>
      </c>
      <c r="BK294" s="209">
        <v>0</v>
      </c>
      <c r="BL294" s="209">
        <v>0</v>
      </c>
      <c r="BM294" s="209">
        <v>0</v>
      </c>
      <c r="BN294" s="209"/>
      <c r="BO294" s="209"/>
      <c r="BP294" s="209"/>
      <c r="BQ294" s="209"/>
      <c r="BR294" s="209"/>
      <c r="BS294" s="209"/>
    </row>
    <row r="295" spans="54:71" x14ac:dyDescent="0.25">
      <c r="BB295" s="229" t="s">
        <v>1783</v>
      </c>
      <c r="BC295" s="230" t="s">
        <v>773</v>
      </c>
      <c r="BD295" s="209">
        <v>0</v>
      </c>
      <c r="BE295" s="209">
        <v>0</v>
      </c>
      <c r="BF295" s="209">
        <v>0</v>
      </c>
      <c r="BG295" s="209">
        <v>0</v>
      </c>
      <c r="BH295" s="209">
        <v>0</v>
      </c>
      <c r="BI295" s="209">
        <v>0</v>
      </c>
      <c r="BJ295" s="209">
        <v>0</v>
      </c>
      <c r="BK295" s="209">
        <v>0</v>
      </c>
      <c r="BL295" s="209">
        <v>0</v>
      </c>
      <c r="BM295" s="209">
        <v>0</v>
      </c>
      <c r="BN295" s="209"/>
      <c r="BO295" s="209"/>
      <c r="BP295" s="209"/>
      <c r="BQ295" s="209"/>
      <c r="BR295" s="209"/>
      <c r="BS295" s="209"/>
    </row>
    <row r="296" spans="54:71" x14ac:dyDescent="0.25">
      <c r="BB296" s="229" t="s">
        <v>1784</v>
      </c>
      <c r="BC296" s="230" t="s">
        <v>9</v>
      </c>
      <c r="BD296" s="209">
        <v>-169</v>
      </c>
      <c r="BE296" s="209">
        <v>1</v>
      </c>
      <c r="BF296" s="209">
        <v>-169</v>
      </c>
      <c r="BG296" s="209">
        <v>1</v>
      </c>
      <c r="BH296" s="209">
        <v>-168</v>
      </c>
      <c r="BI296" s="209">
        <v>-1</v>
      </c>
      <c r="BJ296" s="209">
        <v>0</v>
      </c>
      <c r="BK296" s="209">
        <v>-10</v>
      </c>
      <c r="BL296" s="209">
        <v>9</v>
      </c>
      <c r="BM296" s="209">
        <v>0</v>
      </c>
      <c r="BN296" s="209"/>
      <c r="BO296" s="209"/>
      <c r="BP296" s="209"/>
      <c r="BQ296" s="209"/>
      <c r="BR296" s="209"/>
      <c r="BS296" s="209"/>
    </row>
    <row r="297" spans="54:71" x14ac:dyDescent="0.25">
      <c r="BB297" s="229" t="s">
        <v>1785</v>
      </c>
      <c r="BC297" s="230" t="s">
        <v>211</v>
      </c>
      <c r="BD297" s="209">
        <v>-4</v>
      </c>
      <c r="BE297" s="209">
        <v>-8</v>
      </c>
      <c r="BF297" s="209">
        <v>4</v>
      </c>
      <c r="BG297" s="209">
        <v>0</v>
      </c>
      <c r="BH297" s="209">
        <v>-1</v>
      </c>
      <c r="BI297" s="209">
        <v>-2</v>
      </c>
      <c r="BJ297" s="209">
        <v>0</v>
      </c>
      <c r="BK297" s="209">
        <v>-2</v>
      </c>
      <c r="BL297" s="209">
        <v>1</v>
      </c>
      <c r="BM297" s="209">
        <v>0</v>
      </c>
      <c r="BN297" s="209"/>
      <c r="BO297" s="209"/>
      <c r="BP297" s="209"/>
      <c r="BQ297" s="209"/>
      <c r="BR297" s="209"/>
      <c r="BS297" s="209"/>
    </row>
    <row r="298" spans="54:71" x14ac:dyDescent="0.25">
      <c r="BB298" s="229" t="s">
        <v>1786</v>
      </c>
      <c r="BC298" s="230" t="s">
        <v>218</v>
      </c>
      <c r="BD298" s="209">
        <v>-5</v>
      </c>
      <c r="BE298" s="209">
        <v>-5</v>
      </c>
      <c r="BF298" s="209">
        <v>0</v>
      </c>
      <c r="BG298" s="209">
        <v>4</v>
      </c>
      <c r="BH298" s="209">
        <v>-13</v>
      </c>
      <c r="BI298" s="209">
        <v>3</v>
      </c>
      <c r="BJ298" s="209">
        <v>0</v>
      </c>
      <c r="BK298" s="209">
        <v>3</v>
      </c>
      <c r="BL298" s="209">
        <v>0</v>
      </c>
      <c r="BM298" s="209">
        <v>0</v>
      </c>
      <c r="BN298" s="209"/>
      <c r="BO298" s="209"/>
      <c r="BP298" s="209"/>
      <c r="BQ298" s="209"/>
      <c r="BR298" s="209"/>
      <c r="BS298" s="209"/>
    </row>
    <row r="299" spans="54:71" x14ac:dyDescent="0.25">
      <c r="BB299" s="229" t="s">
        <v>1787</v>
      </c>
      <c r="BC299" s="230" t="s">
        <v>8</v>
      </c>
      <c r="BD299" s="209">
        <v>-2</v>
      </c>
      <c r="BE299" s="209">
        <v>-2</v>
      </c>
      <c r="BF299" s="209">
        <v>0</v>
      </c>
      <c r="BG299" s="209">
        <v>0</v>
      </c>
      <c r="BH299" s="209">
        <v>0</v>
      </c>
      <c r="BI299" s="209">
        <v>-3</v>
      </c>
      <c r="BJ299" s="209">
        <v>0</v>
      </c>
      <c r="BK299" s="209">
        <v>-3</v>
      </c>
      <c r="BL299" s="209">
        <v>0</v>
      </c>
      <c r="BM299" s="209">
        <v>0</v>
      </c>
      <c r="BN299" s="209"/>
      <c r="BO299" s="209"/>
      <c r="BP299" s="209"/>
      <c r="BQ299" s="209"/>
      <c r="BR299" s="209"/>
      <c r="BS299" s="209"/>
    </row>
    <row r="300" spans="54:71" x14ac:dyDescent="0.25">
      <c r="BB300" s="229" t="s">
        <v>1788</v>
      </c>
      <c r="BC300" s="230" t="s">
        <v>13</v>
      </c>
      <c r="BD300" s="209">
        <v>-25</v>
      </c>
      <c r="BE300" s="209">
        <v>-25</v>
      </c>
      <c r="BF300" s="209">
        <v>0</v>
      </c>
      <c r="BG300" s="209">
        <v>7</v>
      </c>
      <c r="BH300" s="209">
        <v>-30</v>
      </c>
      <c r="BI300" s="209">
        <v>-2</v>
      </c>
      <c r="BJ300" s="209">
        <v>0</v>
      </c>
      <c r="BK300" s="209">
        <v>-2</v>
      </c>
      <c r="BL300" s="209">
        <v>-2</v>
      </c>
      <c r="BM300" s="209">
        <v>0</v>
      </c>
      <c r="BN300" s="209"/>
      <c r="BO300" s="209"/>
      <c r="BP300" s="209"/>
      <c r="BQ300" s="209"/>
      <c r="BR300" s="209"/>
      <c r="BS300" s="209"/>
    </row>
    <row r="301" spans="54:71" x14ac:dyDescent="0.25">
      <c r="BB301" s="229" t="s">
        <v>1789</v>
      </c>
      <c r="BC301" s="230" t="s">
        <v>1790</v>
      </c>
      <c r="BD301" s="209">
        <v>5</v>
      </c>
      <c r="BE301" s="209">
        <v>5</v>
      </c>
      <c r="BF301" s="209">
        <v>0</v>
      </c>
      <c r="BG301" s="209">
        <v>0</v>
      </c>
      <c r="BH301" s="209">
        <v>0</v>
      </c>
      <c r="BI301" s="209">
        <v>5</v>
      </c>
      <c r="BJ301" s="209">
        <v>0</v>
      </c>
      <c r="BK301" s="209">
        <v>3</v>
      </c>
      <c r="BL301" s="209">
        <v>1</v>
      </c>
      <c r="BM301" s="209">
        <v>0</v>
      </c>
      <c r="BN301" s="209"/>
      <c r="BO301" s="209"/>
      <c r="BP301" s="209"/>
      <c r="BQ301" s="209"/>
      <c r="BR301" s="209"/>
      <c r="BS301" s="209"/>
    </row>
    <row r="302" spans="54:71" x14ac:dyDescent="0.25">
      <c r="BB302" s="229" t="s">
        <v>1791</v>
      </c>
      <c r="BC302" s="230" t="s">
        <v>635</v>
      </c>
      <c r="BD302" s="209">
        <v>-25</v>
      </c>
      <c r="BE302" s="209">
        <v>-25</v>
      </c>
      <c r="BF302" s="209">
        <v>0</v>
      </c>
      <c r="BG302" s="209">
        <v>0</v>
      </c>
      <c r="BH302" s="209">
        <v>0</v>
      </c>
      <c r="BI302" s="209">
        <v>-25</v>
      </c>
      <c r="BJ302" s="209">
        <v>0</v>
      </c>
      <c r="BK302" s="209">
        <v>-26</v>
      </c>
      <c r="BL302" s="209">
        <v>0</v>
      </c>
      <c r="BM302" s="209">
        <v>0</v>
      </c>
      <c r="BN302" s="209"/>
      <c r="BO302" s="209"/>
      <c r="BP302" s="209"/>
      <c r="BQ302" s="209"/>
      <c r="BR302" s="209"/>
      <c r="BS302" s="209"/>
    </row>
    <row r="303" spans="54:71" x14ac:dyDescent="0.25">
      <c r="BB303" s="229" t="s">
        <v>1792</v>
      </c>
      <c r="BC303" s="230" t="s">
        <v>19</v>
      </c>
      <c r="BD303" s="209">
        <v>-4</v>
      </c>
      <c r="BE303" s="209">
        <v>-4</v>
      </c>
      <c r="BF303" s="209">
        <v>0</v>
      </c>
      <c r="BG303" s="209">
        <v>0</v>
      </c>
      <c r="BH303" s="209">
        <v>0</v>
      </c>
      <c r="BI303" s="209">
        <v>-4</v>
      </c>
      <c r="BJ303" s="209">
        <v>0</v>
      </c>
      <c r="BK303" s="209">
        <v>-4</v>
      </c>
      <c r="BL303" s="209">
        <v>0</v>
      </c>
      <c r="BM303" s="209">
        <v>0</v>
      </c>
      <c r="BN303" s="209"/>
      <c r="BO303" s="209"/>
      <c r="BP303" s="209"/>
      <c r="BQ303" s="209"/>
      <c r="BR303" s="209"/>
      <c r="BS303" s="209"/>
    </row>
    <row r="304" spans="54:71" x14ac:dyDescent="0.25">
      <c r="BB304" s="229" t="s">
        <v>1793</v>
      </c>
      <c r="BC304" s="230" t="s">
        <v>40</v>
      </c>
      <c r="BD304" s="209">
        <v>0</v>
      </c>
      <c r="BE304" s="209">
        <v>0</v>
      </c>
      <c r="BF304" s="209">
        <v>0</v>
      </c>
      <c r="BG304" s="209">
        <v>0</v>
      </c>
      <c r="BH304" s="209">
        <v>0</v>
      </c>
      <c r="BI304" s="209">
        <v>0</v>
      </c>
      <c r="BJ304" s="209">
        <v>0</v>
      </c>
      <c r="BK304" s="209">
        <v>0</v>
      </c>
      <c r="BL304" s="209">
        <v>0</v>
      </c>
      <c r="BM304" s="209">
        <v>0</v>
      </c>
      <c r="BN304" s="209"/>
      <c r="BO304" s="209"/>
      <c r="BP304" s="209"/>
      <c r="BQ304" s="209"/>
      <c r="BR304" s="209"/>
      <c r="BS304" s="209"/>
    </row>
    <row r="305" spans="54:71" x14ac:dyDescent="0.25">
      <c r="BB305" s="229" t="s">
        <v>1794</v>
      </c>
      <c r="BC305" s="230" t="s">
        <v>676</v>
      </c>
      <c r="BD305" s="209">
        <v>0</v>
      </c>
      <c r="BE305" s="209">
        <v>0</v>
      </c>
      <c r="BF305" s="209">
        <v>0</v>
      </c>
      <c r="BG305" s="209">
        <v>0</v>
      </c>
      <c r="BH305" s="209">
        <v>0</v>
      </c>
      <c r="BI305" s="209">
        <v>0</v>
      </c>
      <c r="BJ305" s="209">
        <v>0</v>
      </c>
      <c r="BK305" s="209">
        <v>0</v>
      </c>
      <c r="BL305" s="209">
        <v>0</v>
      </c>
      <c r="BM305" s="209">
        <v>0</v>
      </c>
      <c r="BN305" s="209"/>
      <c r="BO305" s="209"/>
      <c r="BP305" s="209"/>
      <c r="BQ305" s="209"/>
      <c r="BR305" s="209"/>
      <c r="BS305" s="209"/>
    </row>
    <row r="306" spans="54:71" x14ac:dyDescent="0.25">
      <c r="BB306" s="229" t="s">
        <v>1795</v>
      </c>
      <c r="BC306" s="230" t="s">
        <v>34</v>
      </c>
      <c r="BD306" s="209">
        <v>-5</v>
      </c>
      <c r="BE306" s="209">
        <v>-5</v>
      </c>
      <c r="BF306" s="209">
        <v>0</v>
      </c>
      <c r="BG306" s="209">
        <v>0</v>
      </c>
      <c r="BH306" s="209">
        <v>-1</v>
      </c>
      <c r="BI306" s="209">
        <v>-4</v>
      </c>
      <c r="BJ306" s="209">
        <v>0</v>
      </c>
      <c r="BK306" s="209">
        <v>-4</v>
      </c>
      <c r="BL306" s="209">
        <v>0</v>
      </c>
      <c r="BM306" s="209">
        <v>0</v>
      </c>
      <c r="BN306" s="209"/>
      <c r="BO306" s="209"/>
      <c r="BP306" s="209"/>
      <c r="BQ306" s="209"/>
      <c r="BR306" s="209"/>
      <c r="BS306" s="209"/>
    </row>
    <row r="307" spans="54:71" x14ac:dyDescent="0.25">
      <c r="BB307" s="229" t="s">
        <v>1796</v>
      </c>
      <c r="BC307" s="230" t="s">
        <v>22</v>
      </c>
      <c r="BD307" s="209">
        <v>39</v>
      </c>
      <c r="BE307" s="209">
        <v>-67</v>
      </c>
      <c r="BF307" s="209">
        <v>106</v>
      </c>
      <c r="BG307" s="209">
        <v>-15</v>
      </c>
      <c r="BH307" s="209">
        <v>-60</v>
      </c>
      <c r="BI307" s="209">
        <v>114</v>
      </c>
      <c r="BJ307" s="209">
        <v>-1</v>
      </c>
      <c r="BK307" s="209">
        <v>96</v>
      </c>
      <c r="BL307" s="209">
        <v>12</v>
      </c>
      <c r="BM307" s="209">
        <v>7</v>
      </c>
      <c r="BN307" s="209"/>
      <c r="BO307" s="209"/>
      <c r="BP307" s="209"/>
      <c r="BQ307" s="209"/>
      <c r="BR307" s="209"/>
      <c r="BS307" s="209"/>
    </row>
    <row r="308" spans="54:71" x14ac:dyDescent="0.25">
      <c r="BB308" s="229" t="s">
        <v>1797</v>
      </c>
      <c r="BC308" s="230" t="s">
        <v>32</v>
      </c>
      <c r="BD308" s="209">
        <v>-4</v>
      </c>
      <c r="BE308" s="209">
        <v>-4</v>
      </c>
      <c r="BF308" s="209">
        <v>0</v>
      </c>
      <c r="BG308" s="209">
        <v>0</v>
      </c>
      <c r="BH308" s="209">
        <v>0</v>
      </c>
      <c r="BI308" s="209">
        <v>-4</v>
      </c>
      <c r="BJ308" s="209">
        <v>0</v>
      </c>
      <c r="BK308" s="209">
        <v>-4</v>
      </c>
      <c r="BL308" s="209">
        <v>0</v>
      </c>
      <c r="BM308" s="209">
        <v>0</v>
      </c>
      <c r="BN308" s="209"/>
      <c r="BO308" s="209"/>
      <c r="BP308" s="209"/>
      <c r="BQ308" s="209"/>
      <c r="BR308" s="209"/>
      <c r="BS308" s="209"/>
    </row>
    <row r="309" spans="54:71" x14ac:dyDescent="0.25">
      <c r="BB309" s="229" t="s">
        <v>1798</v>
      </c>
      <c r="BC309" s="230" t="s">
        <v>231</v>
      </c>
      <c r="BD309" s="209">
        <v>-33</v>
      </c>
      <c r="BE309" s="209">
        <v>78</v>
      </c>
      <c r="BF309" s="209">
        <v>-111</v>
      </c>
      <c r="BG309" s="209">
        <v>136</v>
      </c>
      <c r="BH309" s="209">
        <v>-317</v>
      </c>
      <c r="BI309" s="209">
        <v>148</v>
      </c>
      <c r="BJ309" s="209">
        <v>22</v>
      </c>
      <c r="BK309" s="209">
        <v>148</v>
      </c>
      <c r="BL309" s="209">
        <v>-21</v>
      </c>
      <c r="BM309" s="209">
        <v>0</v>
      </c>
      <c r="BN309" s="209"/>
      <c r="BO309" s="209"/>
      <c r="BP309" s="209"/>
      <c r="BQ309" s="209"/>
      <c r="BR309" s="209"/>
      <c r="BS309" s="209"/>
    </row>
    <row r="310" spans="54:71" x14ac:dyDescent="0.25">
      <c r="BB310" s="229" t="s">
        <v>1799</v>
      </c>
      <c r="BC310" s="230" t="s">
        <v>741</v>
      </c>
      <c r="BD310" s="209">
        <v>0</v>
      </c>
      <c r="BE310" s="209">
        <v>0</v>
      </c>
      <c r="BF310" s="209">
        <v>0</v>
      </c>
      <c r="BG310" s="209">
        <v>11</v>
      </c>
      <c r="BH310" s="209">
        <v>17</v>
      </c>
      <c r="BI310" s="209">
        <v>-29</v>
      </c>
      <c r="BJ310" s="209">
        <v>0</v>
      </c>
      <c r="BK310" s="209">
        <v>-28</v>
      </c>
      <c r="BL310" s="209">
        <v>-1</v>
      </c>
      <c r="BM310" s="209">
        <v>0</v>
      </c>
      <c r="BN310" s="209"/>
      <c r="BO310" s="209"/>
      <c r="BP310" s="209"/>
      <c r="BQ310" s="209"/>
      <c r="BR310" s="209"/>
      <c r="BS310" s="209"/>
    </row>
    <row r="311" spans="54:71" x14ac:dyDescent="0.25">
      <c r="BB311" s="229" t="s">
        <v>1800</v>
      </c>
      <c r="BC311" s="230" t="s">
        <v>47</v>
      </c>
      <c r="BD311" s="209">
        <v>3689</v>
      </c>
      <c r="BE311" s="209">
        <v>1758</v>
      </c>
      <c r="BF311" s="209">
        <v>1931</v>
      </c>
      <c r="BG311" s="209">
        <v>1125</v>
      </c>
      <c r="BH311" s="209">
        <v>821</v>
      </c>
      <c r="BI311" s="209">
        <v>1743</v>
      </c>
      <c r="BJ311" s="209">
        <v>165</v>
      </c>
      <c r="BK311" s="209">
        <v>1297</v>
      </c>
      <c r="BL311" s="209">
        <v>282</v>
      </c>
      <c r="BM311" s="209">
        <v>0</v>
      </c>
      <c r="BN311" s="209"/>
      <c r="BO311" s="209"/>
      <c r="BP311" s="209"/>
      <c r="BQ311" s="209"/>
      <c r="BR311" s="209"/>
      <c r="BS311" s="209"/>
    </row>
    <row r="312" spans="54:71" x14ac:dyDescent="0.25">
      <c r="BB312" s="229" t="s">
        <v>1801</v>
      </c>
      <c r="BC312" s="230" t="s">
        <v>228</v>
      </c>
      <c r="BD312" s="209">
        <v>6</v>
      </c>
      <c r="BE312" s="209">
        <v>6</v>
      </c>
      <c r="BF312" s="209">
        <v>0</v>
      </c>
      <c r="BG312" s="209">
        <v>0</v>
      </c>
      <c r="BH312" s="209">
        <v>-5</v>
      </c>
      <c r="BI312" s="209">
        <v>9</v>
      </c>
      <c r="BJ312" s="209">
        <v>0</v>
      </c>
      <c r="BK312" s="209">
        <v>11</v>
      </c>
      <c r="BL312" s="209">
        <v>-1</v>
      </c>
      <c r="BM312" s="209">
        <v>0</v>
      </c>
      <c r="BN312" s="209"/>
      <c r="BO312" s="209"/>
      <c r="BP312" s="209"/>
      <c r="BQ312" s="209"/>
      <c r="BR312" s="209"/>
      <c r="BS312" s="209"/>
    </row>
    <row r="313" spans="54:71" x14ac:dyDescent="0.25">
      <c r="BB313" s="229" t="s">
        <v>1802</v>
      </c>
      <c r="BC313" s="230" t="s">
        <v>59</v>
      </c>
      <c r="BD313" s="209">
        <v>24</v>
      </c>
      <c r="BE313" s="209">
        <v>24</v>
      </c>
      <c r="BF313" s="209">
        <v>0</v>
      </c>
      <c r="BG313" s="209">
        <v>0</v>
      </c>
      <c r="BH313" s="209">
        <v>0</v>
      </c>
      <c r="BI313" s="209">
        <v>25</v>
      </c>
      <c r="BJ313" s="209">
        <v>-2</v>
      </c>
      <c r="BK313" s="209">
        <v>25</v>
      </c>
      <c r="BL313" s="209">
        <v>1</v>
      </c>
      <c r="BM313" s="209">
        <v>0</v>
      </c>
      <c r="BN313" s="209"/>
      <c r="BO313" s="209"/>
      <c r="BP313" s="209"/>
      <c r="BQ313" s="209"/>
      <c r="BR313" s="209"/>
      <c r="BS313" s="209"/>
    </row>
    <row r="314" spans="54:71" x14ac:dyDescent="0.25">
      <c r="BB314" s="229" t="s">
        <v>1803</v>
      </c>
      <c r="BC314" s="230" t="s">
        <v>686</v>
      </c>
      <c r="BD314" s="209">
        <v>7</v>
      </c>
      <c r="BE314" s="209">
        <v>7</v>
      </c>
      <c r="BF314" s="209">
        <v>0</v>
      </c>
      <c r="BG314" s="209">
        <v>0</v>
      </c>
      <c r="BH314" s="209">
        <v>3</v>
      </c>
      <c r="BI314" s="209">
        <v>4</v>
      </c>
      <c r="BJ314" s="209">
        <v>0</v>
      </c>
      <c r="BK314" s="209">
        <v>4</v>
      </c>
      <c r="BL314" s="209">
        <v>0</v>
      </c>
      <c r="BM314" s="209">
        <v>0</v>
      </c>
      <c r="BN314" s="209"/>
      <c r="BO314" s="209"/>
      <c r="BP314" s="209"/>
      <c r="BQ314" s="209"/>
      <c r="BR314" s="209"/>
      <c r="BS314" s="209"/>
    </row>
    <row r="315" spans="54:71" x14ac:dyDescent="0.25">
      <c r="BB315" s="229" t="s">
        <v>1804</v>
      </c>
      <c r="BC315" s="230" t="s">
        <v>611</v>
      </c>
      <c r="BD315" s="209">
        <v>2</v>
      </c>
      <c r="BE315" s="209">
        <v>2</v>
      </c>
      <c r="BF315" s="209">
        <v>0</v>
      </c>
      <c r="BG315" s="209">
        <v>0</v>
      </c>
      <c r="BH315" s="209">
        <v>2</v>
      </c>
      <c r="BI315" s="209">
        <v>0</v>
      </c>
      <c r="BJ315" s="209">
        <v>0</v>
      </c>
      <c r="BK315" s="209">
        <v>0</v>
      </c>
      <c r="BL315" s="209">
        <v>0</v>
      </c>
      <c r="BM315" s="209">
        <v>0</v>
      </c>
      <c r="BN315" s="209"/>
      <c r="BO315" s="209"/>
      <c r="BP315" s="209"/>
      <c r="BQ315" s="209"/>
      <c r="BR315" s="209"/>
      <c r="BS315" s="209"/>
    </row>
    <row r="316" spans="54:71" x14ac:dyDescent="0.25">
      <c r="BB316" s="229" t="s">
        <v>1805</v>
      </c>
      <c r="BC316" s="230" t="s">
        <v>1560</v>
      </c>
      <c r="BD316" s="209">
        <v>2</v>
      </c>
      <c r="BE316" s="209">
        <v>2</v>
      </c>
      <c r="BF316" s="209">
        <v>0</v>
      </c>
      <c r="BG316" s="209">
        <v>0</v>
      </c>
      <c r="BH316" s="209">
        <v>0</v>
      </c>
      <c r="BI316" s="209">
        <v>2</v>
      </c>
      <c r="BJ316" s="209">
        <v>0</v>
      </c>
      <c r="BK316" s="209">
        <v>1</v>
      </c>
      <c r="BL316" s="209">
        <v>0</v>
      </c>
      <c r="BM316" s="209">
        <v>0</v>
      </c>
      <c r="BN316" s="209"/>
      <c r="BO316" s="209"/>
      <c r="BP316" s="209"/>
      <c r="BQ316" s="209"/>
      <c r="BR316" s="209"/>
      <c r="BS316" s="209"/>
    </row>
    <row r="317" spans="54:71" x14ac:dyDescent="0.25">
      <c r="BB317" s="229" t="s">
        <v>1806</v>
      </c>
      <c r="BC317" s="230" t="s">
        <v>693</v>
      </c>
      <c r="BD317" s="209">
        <v>47</v>
      </c>
      <c r="BE317" s="209">
        <v>47</v>
      </c>
      <c r="BF317" s="209">
        <v>0</v>
      </c>
      <c r="BG317" s="209">
        <v>-1</v>
      </c>
      <c r="BH317" s="209">
        <v>46</v>
      </c>
      <c r="BI317" s="209">
        <v>1</v>
      </c>
      <c r="BJ317" s="209">
        <v>0</v>
      </c>
      <c r="BK317" s="209">
        <v>0</v>
      </c>
      <c r="BL317" s="209">
        <v>1</v>
      </c>
      <c r="BM317" s="209">
        <v>0</v>
      </c>
      <c r="BN317" s="209"/>
      <c r="BO317" s="209"/>
      <c r="BP317" s="209"/>
      <c r="BQ317" s="209"/>
      <c r="BR317" s="209"/>
      <c r="BS317" s="209"/>
    </row>
    <row r="318" spans="54:71" x14ac:dyDescent="0.25">
      <c r="BB318" s="229" t="s">
        <v>1807</v>
      </c>
      <c r="BC318" s="230" t="s">
        <v>526</v>
      </c>
      <c r="BD318" s="209">
        <v>31</v>
      </c>
      <c r="BE318" s="209">
        <v>29</v>
      </c>
      <c r="BF318" s="209">
        <v>1</v>
      </c>
      <c r="BG318" s="209">
        <v>0</v>
      </c>
      <c r="BH318" s="209">
        <v>0</v>
      </c>
      <c r="BI318" s="209">
        <v>31</v>
      </c>
      <c r="BJ318" s="209">
        <v>4</v>
      </c>
      <c r="BK318" s="209">
        <v>26</v>
      </c>
      <c r="BL318" s="209">
        <v>0</v>
      </c>
      <c r="BM318" s="209">
        <v>0</v>
      </c>
      <c r="BN318" s="209"/>
      <c r="BO318" s="209"/>
      <c r="BP318" s="209"/>
      <c r="BQ318" s="209"/>
      <c r="BR318" s="209"/>
      <c r="BS318" s="209"/>
    </row>
    <row r="319" spans="54:71" x14ac:dyDescent="0.25">
      <c r="BB319" s="229" t="s">
        <v>1808</v>
      </c>
      <c r="BC319" s="230" t="s">
        <v>263</v>
      </c>
      <c r="BD319" s="209">
        <v>10</v>
      </c>
      <c r="BE319" s="209">
        <v>10</v>
      </c>
      <c r="BF319" s="209">
        <v>0</v>
      </c>
      <c r="BG319" s="209">
        <v>12</v>
      </c>
      <c r="BH319" s="209">
        <v>-6</v>
      </c>
      <c r="BI319" s="209">
        <v>3</v>
      </c>
      <c r="BJ319" s="209">
        <v>0</v>
      </c>
      <c r="BK319" s="209">
        <v>3</v>
      </c>
      <c r="BL319" s="209">
        <v>0</v>
      </c>
      <c r="BM319" s="209">
        <v>0</v>
      </c>
      <c r="BN319" s="209"/>
      <c r="BO319" s="209"/>
      <c r="BP319" s="209"/>
      <c r="BQ319" s="209"/>
      <c r="BR319" s="209"/>
      <c r="BS319" s="209"/>
    </row>
    <row r="320" spans="54:71" x14ac:dyDescent="0.25">
      <c r="BB320" s="229" t="s">
        <v>1809</v>
      </c>
      <c r="BC320" s="230" t="s">
        <v>48</v>
      </c>
      <c r="BD320" s="209">
        <v>21</v>
      </c>
      <c r="BE320" s="209">
        <v>21</v>
      </c>
      <c r="BF320" s="209">
        <v>0</v>
      </c>
      <c r="BG320" s="209">
        <v>0</v>
      </c>
      <c r="BH320" s="209">
        <v>0</v>
      </c>
      <c r="BI320" s="209">
        <v>21</v>
      </c>
      <c r="BJ320" s="209">
        <v>0</v>
      </c>
      <c r="BK320" s="209">
        <v>21</v>
      </c>
      <c r="BL320" s="209">
        <v>0</v>
      </c>
      <c r="BM320" s="209">
        <v>0</v>
      </c>
      <c r="BN320" s="209"/>
      <c r="BO320" s="209"/>
      <c r="BP320" s="209"/>
      <c r="BQ320" s="209"/>
      <c r="BR320" s="209"/>
      <c r="BS320" s="209"/>
    </row>
    <row r="321" spans="54:71" x14ac:dyDescent="0.25">
      <c r="BB321" s="229" t="s">
        <v>1810</v>
      </c>
      <c r="BC321" s="230" t="s">
        <v>224</v>
      </c>
      <c r="BD321" s="209">
        <v>-26</v>
      </c>
      <c r="BE321" s="209">
        <v>-2</v>
      </c>
      <c r="BF321" s="209">
        <v>-23</v>
      </c>
      <c r="BG321" s="209">
        <v>151</v>
      </c>
      <c r="BH321" s="209">
        <v>62</v>
      </c>
      <c r="BI321" s="209">
        <v>-239</v>
      </c>
      <c r="BJ321" s="209">
        <v>0</v>
      </c>
      <c r="BK321" s="209">
        <v>-240</v>
      </c>
      <c r="BL321" s="209">
        <v>2</v>
      </c>
      <c r="BM321" s="209">
        <v>0</v>
      </c>
      <c r="BN321" s="209"/>
      <c r="BO321" s="209"/>
      <c r="BP321" s="209"/>
      <c r="BQ321" s="209"/>
      <c r="BR321" s="209"/>
      <c r="BS321" s="209"/>
    </row>
    <row r="322" spans="54:71" x14ac:dyDescent="0.25">
      <c r="BB322" s="229" t="s">
        <v>1811</v>
      </c>
      <c r="BC322" s="230" t="s">
        <v>60</v>
      </c>
      <c r="BD322" s="209">
        <v>95</v>
      </c>
      <c r="BE322" s="209">
        <v>111</v>
      </c>
      <c r="BF322" s="209">
        <v>-16</v>
      </c>
      <c r="BG322" s="209">
        <v>6</v>
      </c>
      <c r="BH322" s="209">
        <v>-32</v>
      </c>
      <c r="BI322" s="209">
        <v>121</v>
      </c>
      <c r="BJ322" s="209">
        <v>-2</v>
      </c>
      <c r="BK322" s="209">
        <v>127</v>
      </c>
      <c r="BL322" s="209">
        <v>-5</v>
      </c>
      <c r="BM322" s="209">
        <v>0</v>
      </c>
      <c r="BN322" s="209"/>
      <c r="BO322" s="209"/>
      <c r="BP322" s="209"/>
      <c r="BQ322" s="209"/>
      <c r="BR322" s="209"/>
      <c r="BS322" s="209"/>
    </row>
    <row r="323" spans="54:71" x14ac:dyDescent="0.25">
      <c r="BB323" s="229" t="s">
        <v>1812</v>
      </c>
      <c r="BC323" s="230" t="s">
        <v>39</v>
      </c>
      <c r="BD323" s="209">
        <v>-18</v>
      </c>
      <c r="BE323" s="209">
        <v>-18</v>
      </c>
      <c r="BF323" s="209">
        <v>0</v>
      </c>
      <c r="BG323" s="209">
        <v>-3</v>
      </c>
      <c r="BH323" s="209">
        <v>0</v>
      </c>
      <c r="BI323" s="209">
        <v>-16</v>
      </c>
      <c r="BJ323" s="209">
        <v>1</v>
      </c>
      <c r="BK323" s="209">
        <v>-15</v>
      </c>
      <c r="BL323" s="209">
        <v>-1</v>
      </c>
      <c r="BM323" s="209">
        <v>0</v>
      </c>
      <c r="BN323" s="209"/>
      <c r="BO323" s="209"/>
      <c r="BP323" s="209"/>
      <c r="BQ323" s="209"/>
      <c r="BR323" s="209"/>
      <c r="BS323" s="209"/>
    </row>
    <row r="324" spans="54:71" x14ac:dyDescent="0.25">
      <c r="BB324" s="229" t="s">
        <v>1813</v>
      </c>
      <c r="BC324" s="230" t="s">
        <v>55</v>
      </c>
      <c r="BD324" s="209">
        <v>100</v>
      </c>
      <c r="BE324" s="209">
        <v>58</v>
      </c>
      <c r="BF324" s="209">
        <v>41</v>
      </c>
      <c r="BG324" s="209">
        <v>0</v>
      </c>
      <c r="BH324" s="209">
        <v>-13</v>
      </c>
      <c r="BI324" s="209">
        <v>112</v>
      </c>
      <c r="BJ324" s="209">
        <v>-1</v>
      </c>
      <c r="BK324" s="209">
        <v>91</v>
      </c>
      <c r="BL324" s="209">
        <v>8</v>
      </c>
      <c r="BM324" s="209">
        <v>14</v>
      </c>
      <c r="BN324" s="209"/>
      <c r="BO324" s="209"/>
      <c r="BP324" s="209"/>
      <c r="BQ324" s="209"/>
      <c r="BR324" s="209"/>
      <c r="BS324" s="209"/>
    </row>
    <row r="325" spans="54:71" x14ac:dyDescent="0.25">
      <c r="BB325" s="229" t="s">
        <v>1814</v>
      </c>
      <c r="BC325" s="230" t="s">
        <v>237</v>
      </c>
      <c r="BD325" s="209">
        <v>325</v>
      </c>
      <c r="BE325" s="209">
        <v>325</v>
      </c>
      <c r="BF325" s="209">
        <v>0</v>
      </c>
      <c r="BG325" s="209">
        <v>25</v>
      </c>
      <c r="BH325" s="209">
        <v>-5</v>
      </c>
      <c r="BI325" s="209">
        <v>306</v>
      </c>
      <c r="BJ325" s="209">
        <v>-3</v>
      </c>
      <c r="BK325" s="209">
        <v>306</v>
      </c>
      <c r="BL325" s="209">
        <v>2</v>
      </c>
      <c r="BM325" s="209">
        <v>0</v>
      </c>
      <c r="BN325" s="209"/>
      <c r="BO325" s="209"/>
      <c r="BP325" s="209"/>
      <c r="BQ325" s="209"/>
      <c r="BR325" s="209"/>
      <c r="BS325" s="209"/>
    </row>
    <row r="326" spans="54:71" x14ac:dyDescent="0.25">
      <c r="BB326" s="229" t="s">
        <v>1815</v>
      </c>
      <c r="BC326" s="230" t="s">
        <v>16</v>
      </c>
      <c r="BD326" s="209">
        <v>-638</v>
      </c>
      <c r="BE326" s="209">
        <v>-51</v>
      </c>
      <c r="BF326" s="209">
        <v>-587</v>
      </c>
      <c r="BG326" s="209">
        <v>226</v>
      </c>
      <c r="BH326" s="209">
        <v>111</v>
      </c>
      <c r="BI326" s="209">
        <v>-975</v>
      </c>
      <c r="BJ326" s="209">
        <v>15</v>
      </c>
      <c r="BK326" s="209">
        <v>-740</v>
      </c>
      <c r="BL326" s="209">
        <v>-207</v>
      </c>
      <c r="BM326" s="209">
        <v>-42</v>
      </c>
      <c r="BN326" s="209"/>
      <c r="BO326" s="209"/>
      <c r="BP326" s="209"/>
      <c r="BQ326" s="209"/>
      <c r="BR326" s="209"/>
      <c r="BS326" s="209"/>
    </row>
    <row r="327" spans="54:71" x14ac:dyDescent="0.25">
      <c r="BB327" s="229" t="s">
        <v>1816</v>
      </c>
      <c r="BC327" s="230" t="s">
        <v>57</v>
      </c>
      <c r="BD327" s="209">
        <v>5</v>
      </c>
      <c r="BE327" s="209">
        <v>4</v>
      </c>
      <c r="BF327" s="209">
        <v>1</v>
      </c>
      <c r="BG327" s="209">
        <v>0</v>
      </c>
      <c r="BH327" s="209">
        <v>1</v>
      </c>
      <c r="BI327" s="209">
        <v>4</v>
      </c>
      <c r="BJ327" s="209">
        <v>1</v>
      </c>
      <c r="BK327" s="209">
        <v>2</v>
      </c>
      <c r="BL327" s="209">
        <v>0</v>
      </c>
      <c r="BM327" s="209">
        <v>0</v>
      </c>
      <c r="BN327" s="209"/>
      <c r="BO327" s="209"/>
      <c r="BP327" s="209"/>
      <c r="BQ327" s="209"/>
      <c r="BR327" s="209"/>
      <c r="BS327" s="209"/>
    </row>
    <row r="328" spans="54:71" x14ac:dyDescent="0.25">
      <c r="BB328" s="229" t="s">
        <v>1817</v>
      </c>
      <c r="BC328" s="230" t="s">
        <v>232</v>
      </c>
      <c r="BD328" s="209">
        <v>-53</v>
      </c>
      <c r="BE328" s="209">
        <v>-53</v>
      </c>
      <c r="BF328" s="209">
        <v>0</v>
      </c>
      <c r="BG328" s="209">
        <v>0</v>
      </c>
      <c r="BH328" s="209">
        <v>0</v>
      </c>
      <c r="BI328" s="209">
        <v>-53</v>
      </c>
      <c r="BJ328" s="209">
        <v>-3</v>
      </c>
      <c r="BK328" s="209">
        <v>-44</v>
      </c>
      <c r="BL328" s="209">
        <v>-6</v>
      </c>
      <c r="BM328" s="209">
        <v>0</v>
      </c>
      <c r="BN328" s="209"/>
      <c r="BO328" s="209"/>
      <c r="BP328" s="209"/>
      <c r="BQ328" s="209"/>
      <c r="BR328" s="209"/>
      <c r="BS328" s="209"/>
    </row>
    <row r="329" spans="54:71" x14ac:dyDescent="0.25">
      <c r="BB329" s="229" t="s">
        <v>1818</v>
      </c>
      <c r="BC329" s="230" t="s">
        <v>21</v>
      </c>
      <c r="BD329" s="209">
        <v>-48</v>
      </c>
      <c r="BE329" s="209">
        <v>-81</v>
      </c>
      <c r="BF329" s="209">
        <v>33</v>
      </c>
      <c r="BG329" s="209">
        <v>-2</v>
      </c>
      <c r="BH329" s="209">
        <v>25</v>
      </c>
      <c r="BI329" s="209">
        <v>-71</v>
      </c>
      <c r="BJ329" s="209">
        <v>0</v>
      </c>
      <c r="BK329" s="209">
        <v>-70</v>
      </c>
      <c r="BL329" s="209">
        <v>-1</v>
      </c>
      <c r="BM329" s="209">
        <v>0</v>
      </c>
      <c r="BN329" s="209"/>
      <c r="BO329" s="209"/>
      <c r="BP329" s="209"/>
      <c r="BQ329" s="209"/>
      <c r="BR329" s="209"/>
      <c r="BS329" s="209"/>
    </row>
    <row r="330" spans="54:71" x14ac:dyDescent="0.25">
      <c r="BB330" s="229" t="s">
        <v>1819</v>
      </c>
      <c r="BC330" s="230" t="s">
        <v>64</v>
      </c>
      <c r="BD330" s="209">
        <v>74</v>
      </c>
      <c r="BE330" s="209">
        <v>27</v>
      </c>
      <c r="BF330" s="209">
        <v>48</v>
      </c>
      <c r="BG330" s="209">
        <v>34</v>
      </c>
      <c r="BH330" s="209">
        <v>67</v>
      </c>
      <c r="BI330" s="209">
        <v>-26</v>
      </c>
      <c r="BJ330" s="209">
        <v>-3</v>
      </c>
      <c r="BK330" s="209">
        <v>-43</v>
      </c>
      <c r="BL330" s="209">
        <v>21</v>
      </c>
      <c r="BM330" s="209">
        <v>0</v>
      </c>
      <c r="BN330" s="209"/>
      <c r="BO330" s="209"/>
      <c r="BP330" s="209"/>
      <c r="BQ330" s="209"/>
      <c r="BR330" s="209"/>
      <c r="BS330" s="209"/>
    </row>
    <row r="331" spans="54:71" x14ac:dyDescent="0.25">
      <c r="BB331" s="229" t="s">
        <v>1820</v>
      </c>
      <c r="BC331" s="230" t="s">
        <v>49</v>
      </c>
      <c r="BD331" s="209">
        <v>284</v>
      </c>
      <c r="BE331" s="209">
        <v>361</v>
      </c>
      <c r="BF331" s="209">
        <v>-76</v>
      </c>
      <c r="BG331" s="209">
        <v>116</v>
      </c>
      <c r="BH331" s="209">
        <v>217</v>
      </c>
      <c r="BI331" s="209">
        <v>-49</v>
      </c>
      <c r="BJ331" s="209">
        <v>-15</v>
      </c>
      <c r="BK331" s="209">
        <v>-19</v>
      </c>
      <c r="BL331" s="209">
        <v>-15</v>
      </c>
      <c r="BM331" s="209">
        <v>0</v>
      </c>
      <c r="BN331" s="209"/>
      <c r="BO331" s="209"/>
      <c r="BP331" s="209"/>
      <c r="BQ331" s="209"/>
      <c r="BR331" s="209"/>
      <c r="BS331" s="209"/>
    </row>
    <row r="332" spans="54:71" x14ac:dyDescent="0.25">
      <c r="BB332" s="229" t="s">
        <v>1821</v>
      </c>
      <c r="BC332" s="230" t="s">
        <v>15</v>
      </c>
      <c r="BD332" s="209">
        <v>-186</v>
      </c>
      <c r="BE332" s="209">
        <v>-186</v>
      </c>
      <c r="BF332" s="209">
        <v>0</v>
      </c>
      <c r="BG332" s="209">
        <v>21</v>
      </c>
      <c r="BH332" s="209">
        <v>-169</v>
      </c>
      <c r="BI332" s="209">
        <v>-38</v>
      </c>
      <c r="BJ332" s="209">
        <v>-3</v>
      </c>
      <c r="BK332" s="209">
        <v>-34</v>
      </c>
      <c r="BL332" s="209">
        <v>-1</v>
      </c>
      <c r="BM332" s="209">
        <v>0</v>
      </c>
      <c r="BN332" s="209"/>
      <c r="BO332" s="209"/>
      <c r="BP332" s="209"/>
      <c r="BQ332" s="209"/>
      <c r="BR332" s="209"/>
      <c r="BS332" s="209"/>
    </row>
    <row r="333" spans="54:71" x14ac:dyDescent="0.25">
      <c r="BB333" s="229" t="s">
        <v>1822</v>
      </c>
      <c r="BC333" s="230" t="s">
        <v>266</v>
      </c>
      <c r="BD333" s="209">
        <v>1128</v>
      </c>
      <c r="BE333" s="209">
        <v>1321</v>
      </c>
      <c r="BF333" s="209">
        <v>-193</v>
      </c>
      <c r="BG333" s="209">
        <v>236</v>
      </c>
      <c r="BH333" s="209">
        <v>565</v>
      </c>
      <c r="BI333" s="209">
        <v>327</v>
      </c>
      <c r="BJ333" s="209">
        <v>182</v>
      </c>
      <c r="BK333" s="209">
        <v>138</v>
      </c>
      <c r="BL333" s="209">
        <v>7</v>
      </c>
      <c r="BM333" s="209">
        <v>0</v>
      </c>
      <c r="BN333" s="209"/>
      <c r="BO333" s="209"/>
      <c r="BP333" s="209"/>
      <c r="BQ333" s="209"/>
      <c r="BR333" s="209"/>
      <c r="BS333" s="209"/>
    </row>
    <row r="334" spans="54:71" x14ac:dyDescent="0.25">
      <c r="BB334" s="229" t="s">
        <v>1823</v>
      </c>
      <c r="BC334" s="230" t="s">
        <v>215</v>
      </c>
      <c r="BD334" s="209">
        <v>-728</v>
      </c>
      <c r="BE334" s="209">
        <v>-559</v>
      </c>
      <c r="BF334" s="209">
        <v>-169</v>
      </c>
      <c r="BG334" s="209">
        <v>-404</v>
      </c>
      <c r="BH334" s="209">
        <v>-255</v>
      </c>
      <c r="BI334" s="209">
        <v>-68</v>
      </c>
      <c r="BJ334" s="209">
        <v>18</v>
      </c>
      <c r="BK334" s="209">
        <v>-86</v>
      </c>
      <c r="BL334" s="209">
        <v>0</v>
      </c>
      <c r="BM334" s="209">
        <v>0</v>
      </c>
      <c r="BN334" s="209"/>
      <c r="BO334" s="209"/>
      <c r="BP334" s="209"/>
      <c r="BQ334" s="209"/>
      <c r="BR334" s="209"/>
      <c r="BS334" s="209"/>
    </row>
    <row r="335" spans="54:71" x14ac:dyDescent="0.25">
      <c r="BB335" s="229" t="s">
        <v>1824</v>
      </c>
      <c r="BC335" s="230" t="s">
        <v>61</v>
      </c>
      <c r="BD335" s="209">
        <v>88</v>
      </c>
      <c r="BE335" s="209">
        <v>88</v>
      </c>
      <c r="BF335" s="209">
        <v>0</v>
      </c>
      <c r="BG335" s="209">
        <v>3</v>
      </c>
      <c r="BH335" s="209">
        <v>-4</v>
      </c>
      <c r="BI335" s="209">
        <v>88</v>
      </c>
      <c r="BJ335" s="209">
        <v>-1</v>
      </c>
      <c r="BK335" s="209">
        <v>92</v>
      </c>
      <c r="BL335" s="209">
        <v>-1</v>
      </c>
      <c r="BM335" s="209">
        <v>0</v>
      </c>
      <c r="BN335" s="209"/>
      <c r="BO335" s="209"/>
      <c r="BP335" s="209"/>
      <c r="BQ335" s="209"/>
      <c r="BR335" s="209"/>
      <c r="BS335" s="209"/>
    </row>
    <row r="336" spans="54:71" x14ac:dyDescent="0.25">
      <c r="BB336" s="229" t="s">
        <v>1825</v>
      </c>
      <c r="BC336" s="230" t="s">
        <v>468</v>
      </c>
      <c r="BD336" s="209">
        <v>930</v>
      </c>
      <c r="BE336" s="209">
        <v>63</v>
      </c>
      <c r="BF336" s="209">
        <v>867</v>
      </c>
      <c r="BG336" s="209">
        <v>798</v>
      </c>
      <c r="BH336" s="209">
        <v>318</v>
      </c>
      <c r="BI336" s="209">
        <v>-187</v>
      </c>
      <c r="BJ336" s="209">
        <v>-82</v>
      </c>
      <c r="BK336" s="209">
        <v>-3</v>
      </c>
      <c r="BL336" s="209">
        <v>-103</v>
      </c>
      <c r="BM336" s="209">
        <v>0</v>
      </c>
      <c r="BN336" s="209"/>
      <c r="BO336" s="209"/>
      <c r="BP336" s="209"/>
      <c r="BQ336" s="209"/>
      <c r="BR336" s="209"/>
      <c r="BS336" s="209"/>
    </row>
    <row r="337" spans="54:71" x14ac:dyDescent="0.25">
      <c r="BB337" s="229" t="s">
        <v>307</v>
      </c>
      <c r="BC337" s="230" t="s">
        <v>317</v>
      </c>
      <c r="BD337" s="209">
        <v>928</v>
      </c>
      <c r="BE337" s="209">
        <v>1245</v>
      </c>
      <c r="BF337" s="209">
        <v>-317</v>
      </c>
      <c r="BG337" s="209">
        <v>400</v>
      </c>
      <c r="BH337" s="209">
        <v>-38</v>
      </c>
      <c r="BI337" s="209">
        <v>566</v>
      </c>
      <c r="BJ337" s="209">
        <v>-278</v>
      </c>
      <c r="BK337" s="209">
        <v>940</v>
      </c>
      <c r="BL337" s="209">
        <v>-87</v>
      </c>
      <c r="BM337" s="209">
        <v>-9</v>
      </c>
      <c r="BN337" s="209"/>
      <c r="BO337" s="209"/>
      <c r="BP337" s="209"/>
      <c r="BQ337" s="209"/>
      <c r="BR337" s="209"/>
      <c r="BS337" s="209"/>
    </row>
    <row r="338" spans="54:71" x14ac:dyDescent="0.25">
      <c r="BB338" s="229" t="s">
        <v>1826</v>
      </c>
      <c r="BC338" s="230" t="s">
        <v>35</v>
      </c>
      <c r="BD338" s="209">
        <v>981</v>
      </c>
      <c r="BE338" s="209">
        <v>701</v>
      </c>
      <c r="BF338" s="209">
        <v>281</v>
      </c>
      <c r="BG338" s="209">
        <v>723</v>
      </c>
      <c r="BH338" s="209">
        <v>-127</v>
      </c>
      <c r="BI338" s="209">
        <v>386</v>
      </c>
      <c r="BJ338" s="209">
        <v>111</v>
      </c>
      <c r="BK338" s="209">
        <v>257</v>
      </c>
      <c r="BL338" s="209">
        <v>21</v>
      </c>
      <c r="BM338" s="209">
        <v>-3</v>
      </c>
      <c r="BN338" s="209"/>
      <c r="BO338" s="209"/>
      <c r="BP338" s="209"/>
      <c r="BQ338" s="209"/>
      <c r="BR338" s="209"/>
      <c r="BS338" s="209"/>
    </row>
    <row r="339" spans="54:71" x14ac:dyDescent="0.25">
      <c r="BB339" s="229" t="s">
        <v>1827</v>
      </c>
      <c r="BC339" s="230" t="s">
        <v>37</v>
      </c>
      <c r="BD339" s="209">
        <v>964</v>
      </c>
      <c r="BE339" s="209">
        <v>1022</v>
      </c>
      <c r="BF339" s="209">
        <v>-58</v>
      </c>
      <c r="BG339" s="209">
        <v>351</v>
      </c>
      <c r="BH339" s="209">
        <v>181</v>
      </c>
      <c r="BI339" s="209">
        <v>431</v>
      </c>
      <c r="BJ339" s="209">
        <v>69</v>
      </c>
      <c r="BK339" s="209">
        <v>361</v>
      </c>
      <c r="BL339" s="209">
        <v>1</v>
      </c>
      <c r="BM339" s="209">
        <v>0</v>
      </c>
      <c r="BN339" s="209"/>
      <c r="BO339" s="209"/>
      <c r="BP339" s="209"/>
      <c r="BQ339" s="209"/>
      <c r="BR339" s="209"/>
      <c r="BS339" s="209"/>
    </row>
    <row r="340" spans="54:71" x14ac:dyDescent="0.25">
      <c r="BB340" s="229" t="s">
        <v>1828</v>
      </c>
      <c r="BC340" s="230" t="s">
        <v>38</v>
      </c>
      <c r="BD340" s="209">
        <v>953</v>
      </c>
      <c r="BE340" s="209">
        <v>999</v>
      </c>
      <c r="BF340" s="209">
        <v>-46</v>
      </c>
      <c r="BG340" s="209">
        <v>1875</v>
      </c>
      <c r="BH340" s="209">
        <v>756</v>
      </c>
      <c r="BI340" s="209">
        <v>-1679</v>
      </c>
      <c r="BJ340" s="209">
        <v>-2875</v>
      </c>
      <c r="BK340" s="209">
        <v>1280</v>
      </c>
      <c r="BL340" s="209">
        <v>-84</v>
      </c>
      <c r="BM340" s="209">
        <v>0</v>
      </c>
      <c r="BN340" s="209"/>
      <c r="BO340" s="209"/>
      <c r="BP340" s="209"/>
      <c r="BQ340" s="209"/>
      <c r="BR340" s="209"/>
      <c r="BS340" s="209"/>
    </row>
    <row r="341" spans="54:71" x14ac:dyDescent="0.25">
      <c r="BB341" s="231" t="s">
        <v>1829</v>
      </c>
      <c r="BC341" s="238" t="s">
        <v>251</v>
      </c>
      <c r="BD341" s="209">
        <v>1513</v>
      </c>
      <c r="BE341" s="209">
        <v>1364</v>
      </c>
      <c r="BF341" s="209">
        <v>149</v>
      </c>
      <c r="BG341" s="209">
        <v>11</v>
      </c>
      <c r="BH341" s="209">
        <v>1063</v>
      </c>
      <c r="BI341" s="209">
        <v>439</v>
      </c>
      <c r="BJ341" s="209">
        <v>-152</v>
      </c>
      <c r="BK341" s="209">
        <v>593</v>
      </c>
      <c r="BL341" s="209">
        <v>-2</v>
      </c>
      <c r="BM341" s="209">
        <v>0</v>
      </c>
      <c r="BN341" s="209"/>
      <c r="BO341" s="209"/>
      <c r="BP341" s="209"/>
      <c r="BQ341" s="209"/>
      <c r="BR341" s="209"/>
      <c r="BS341" s="209"/>
    </row>
    <row r="342" spans="54:71" x14ac:dyDescent="0.25">
      <c r="BB342" s="213" t="s">
        <v>336</v>
      </c>
      <c r="BC342" s="213" t="s">
        <v>133</v>
      </c>
      <c r="BD342" s="209">
        <v>-60</v>
      </c>
      <c r="BE342" s="209">
        <v>-60</v>
      </c>
      <c r="BF342" s="209">
        <v>0</v>
      </c>
      <c r="BG342" s="209">
        <v>13</v>
      </c>
      <c r="BH342" s="209">
        <v>-70</v>
      </c>
      <c r="BI342" s="209">
        <v>-2</v>
      </c>
      <c r="BJ342" s="209">
        <v>0</v>
      </c>
      <c r="BK342" s="209">
        <v>0</v>
      </c>
      <c r="BL342" s="209">
        <v>-2</v>
      </c>
      <c r="BM342" s="209">
        <v>0</v>
      </c>
    </row>
    <row r="343" spans="54:71" x14ac:dyDescent="0.25">
      <c r="BB343" s="213" t="s">
        <v>879</v>
      </c>
      <c r="BC343" s="213" t="s">
        <v>1838</v>
      </c>
      <c r="BD343" s="209">
        <v>0</v>
      </c>
      <c r="BE343" s="209">
        <v>0</v>
      </c>
      <c r="BF343" s="209">
        <v>0</v>
      </c>
      <c r="BG343" s="209">
        <v>0</v>
      </c>
      <c r="BH343" s="209">
        <v>0</v>
      </c>
      <c r="BI343" s="209" t="e">
        <v>#N/A</v>
      </c>
      <c r="BJ343" s="209">
        <v>0</v>
      </c>
      <c r="BK343" s="209">
        <v>0</v>
      </c>
      <c r="BL343" s="209">
        <v>0</v>
      </c>
      <c r="BM343" s="209">
        <v>0</v>
      </c>
    </row>
    <row r="344" spans="54:71" x14ac:dyDescent="0.25">
      <c r="BB344" s="213" t="s">
        <v>1434</v>
      </c>
      <c r="BC344" s="213" t="s">
        <v>1839</v>
      </c>
      <c r="BD344" s="209">
        <v>0</v>
      </c>
      <c r="BE344" s="209">
        <v>0</v>
      </c>
      <c r="BF344" s="209">
        <v>0</v>
      </c>
      <c r="BG344" s="209">
        <v>0</v>
      </c>
      <c r="BH344" s="209">
        <v>0</v>
      </c>
      <c r="BI344" s="209" t="e">
        <v>#N/A</v>
      </c>
      <c r="BJ344" s="209">
        <v>0</v>
      </c>
      <c r="BK344" s="209">
        <v>0</v>
      </c>
      <c r="BL344" s="209">
        <v>0</v>
      </c>
      <c r="BM344" s="209">
        <v>0</v>
      </c>
    </row>
  </sheetData>
  <mergeCells count="15">
    <mergeCell ref="BB11:BE11"/>
    <mergeCell ref="BB180:BE180"/>
    <mergeCell ref="C41:U44"/>
    <mergeCell ref="Z55:AC55"/>
    <mergeCell ref="AN55:AQ55"/>
    <mergeCell ref="C18:C22"/>
    <mergeCell ref="G27:I27"/>
    <mergeCell ref="K27:S27"/>
    <mergeCell ref="C29:C33"/>
    <mergeCell ref="C34:C38"/>
    <mergeCell ref="C13:C17"/>
    <mergeCell ref="G11:I11"/>
    <mergeCell ref="K11:S11"/>
    <mergeCell ref="Z11:AC11"/>
    <mergeCell ref="AN11:AQ11"/>
  </mergeCells>
  <pageMargins left="0.7" right="0.7" top="0.75" bottom="0.75" header="0.3" footer="0.3"/>
  <ignoredErrors>
    <ignoredError sqref="D14:D3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333"/>
  <sheetViews>
    <sheetView zoomScale="115" zoomScaleNormal="115" workbookViewId="0"/>
  </sheetViews>
  <sheetFormatPr defaultColWidth="9" defaultRowHeight="13.2" x14ac:dyDescent="0.25"/>
  <cols>
    <col min="1" max="1" width="12.77734375" style="213" customWidth="1"/>
    <col min="2" max="2" width="11.33203125" style="210" customWidth="1"/>
    <col min="3" max="3" width="9.21875" style="213" customWidth="1"/>
    <col min="4" max="4" width="2" style="213" customWidth="1"/>
    <col min="5" max="5" width="9" style="213"/>
    <col min="6" max="6" width="2" style="213" customWidth="1"/>
    <col min="7" max="7" width="9" style="213"/>
    <col min="8" max="8" width="2.21875" style="213" customWidth="1"/>
    <col min="9" max="9" width="5.77734375" style="213" customWidth="1"/>
    <col min="10" max="10" width="1.77734375" style="213" customWidth="1"/>
    <col min="11" max="11" width="9" style="213"/>
    <col min="12" max="12" width="7.33203125" style="213" customWidth="1"/>
    <col min="13" max="13" width="1.6640625" style="213" customWidth="1"/>
    <col min="14" max="14" width="6.44140625" style="213" customWidth="1"/>
    <col min="15" max="15" width="2.21875" style="213" customWidth="1"/>
    <col min="16" max="16" width="6.109375" style="213" customWidth="1"/>
    <col min="17" max="17" width="1.33203125" style="213" customWidth="1"/>
    <col min="18" max="16384" width="9" style="213"/>
  </cols>
  <sheetData>
    <row r="1" spans="1:18" ht="17.399999999999999" x14ac:dyDescent="0.3">
      <c r="A1" s="250" t="s">
        <v>328</v>
      </c>
    </row>
    <row r="2" spans="1:18" ht="12" x14ac:dyDescent="0.2">
      <c r="A2" s="211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</row>
    <row r="3" spans="1:18" ht="12.75" customHeight="1" x14ac:dyDescent="0.25">
      <c r="A3" s="247" t="s">
        <v>1865</v>
      </c>
    </row>
    <row r="4" spans="1:18" x14ac:dyDescent="0.2">
      <c r="A4" s="247" t="s">
        <v>1871</v>
      </c>
      <c r="B4" s="211"/>
      <c r="C4" s="214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</row>
    <row r="5" spans="1:18" ht="12" x14ac:dyDescent="0.2">
      <c r="A5" s="211"/>
      <c r="B5" s="211"/>
      <c r="C5" s="221"/>
      <c r="D5" s="206"/>
      <c r="E5" s="318" t="s">
        <v>1836</v>
      </c>
      <c r="F5" s="318"/>
      <c r="G5" s="318"/>
      <c r="H5" s="206"/>
      <c r="I5" s="318" t="s">
        <v>355</v>
      </c>
      <c r="J5" s="318"/>
      <c r="K5" s="318"/>
      <c r="L5" s="318"/>
      <c r="M5" s="318"/>
      <c r="N5" s="318"/>
      <c r="O5" s="318"/>
      <c r="P5" s="318"/>
      <c r="Q5" s="318"/>
    </row>
    <row r="6" spans="1:18" ht="12" x14ac:dyDescent="0.2">
      <c r="A6" s="223"/>
      <c r="B6" s="223"/>
      <c r="C6" s="218" t="s">
        <v>115</v>
      </c>
      <c r="D6" s="215"/>
      <c r="E6" s="215" t="s">
        <v>507</v>
      </c>
      <c r="F6" s="215"/>
      <c r="G6" s="215" t="s">
        <v>1567</v>
      </c>
      <c r="H6" s="217"/>
      <c r="I6" s="218" t="s">
        <v>1579</v>
      </c>
      <c r="J6" s="215"/>
      <c r="K6" s="215" t="s">
        <v>484</v>
      </c>
      <c r="L6" s="219" t="s">
        <v>1847</v>
      </c>
      <c r="M6" s="220"/>
      <c r="N6" s="219" t="s">
        <v>1581</v>
      </c>
      <c r="O6" s="220"/>
      <c r="P6" s="219" t="s">
        <v>1582</v>
      </c>
      <c r="Q6" s="220"/>
    </row>
    <row r="7" spans="1:18" ht="12" x14ac:dyDescent="0.2">
      <c r="A7" s="315" t="s">
        <v>242</v>
      </c>
      <c r="B7" s="240" t="s">
        <v>243</v>
      </c>
      <c r="C7" s="257">
        <v>6.5640000000000001</v>
      </c>
      <c r="D7" s="257"/>
      <c r="E7" s="257">
        <v>6.5609999999999999</v>
      </c>
      <c r="F7" s="257"/>
      <c r="G7" s="257">
        <v>3.0000000000000001E-3</v>
      </c>
      <c r="H7" s="257"/>
      <c r="I7" s="257">
        <v>0.47099999999999997</v>
      </c>
      <c r="J7" s="257"/>
      <c r="K7" s="257">
        <v>2.1000000000000001E-2</v>
      </c>
      <c r="L7" s="257">
        <v>5.8330000000000002</v>
      </c>
      <c r="M7" s="257"/>
      <c r="N7" s="257">
        <v>0.23200000000000001</v>
      </c>
      <c r="O7" s="257"/>
      <c r="P7" s="257">
        <v>6.0000000000000001E-3</v>
      </c>
      <c r="Q7" s="211"/>
    </row>
    <row r="8" spans="1:18" ht="12" x14ac:dyDescent="0.2">
      <c r="A8" s="316"/>
      <c r="B8" s="240" t="s">
        <v>247</v>
      </c>
      <c r="C8" s="257">
        <v>4.9169999999999998</v>
      </c>
      <c r="D8" s="257"/>
      <c r="E8" s="257">
        <v>-0.996</v>
      </c>
      <c r="F8" s="257"/>
      <c r="G8" s="257">
        <v>5.9130000000000003</v>
      </c>
      <c r="H8" s="257"/>
      <c r="I8" s="257">
        <v>-0.12</v>
      </c>
      <c r="J8" s="257"/>
      <c r="K8" s="257">
        <v>6.3769999999999998</v>
      </c>
      <c r="L8" s="257">
        <v>1.327</v>
      </c>
      <c r="M8" s="257"/>
      <c r="N8" s="257">
        <v>-2.8889999999999998</v>
      </c>
      <c r="O8" s="257"/>
      <c r="P8" s="257">
        <v>0.224</v>
      </c>
      <c r="Q8" s="211"/>
    </row>
    <row r="9" spans="1:18" ht="12" x14ac:dyDescent="0.2">
      <c r="A9" s="316"/>
      <c r="B9" s="240" t="s">
        <v>259</v>
      </c>
      <c r="C9" s="257">
        <v>2.1629999999999998</v>
      </c>
      <c r="D9" s="257"/>
      <c r="E9" s="257">
        <v>1.875</v>
      </c>
      <c r="F9" s="257"/>
      <c r="G9" s="257">
        <v>0.28799999999999998</v>
      </c>
      <c r="H9" s="257"/>
      <c r="I9" s="257">
        <v>6.0999999999999999E-2</v>
      </c>
      <c r="J9" s="257"/>
      <c r="K9" s="257">
        <v>3.0000000000000001E-3</v>
      </c>
      <c r="L9" s="257">
        <v>1.62</v>
      </c>
      <c r="M9" s="257"/>
      <c r="N9" s="257">
        <v>0.317</v>
      </c>
      <c r="O9" s="257"/>
      <c r="P9" s="257">
        <v>0.16200000000000001</v>
      </c>
      <c r="Q9" s="211"/>
    </row>
    <row r="10" spans="1:18" ht="12.75" customHeight="1" x14ac:dyDescent="0.2">
      <c r="A10" s="316"/>
      <c r="B10" s="240" t="s">
        <v>250</v>
      </c>
      <c r="C10" s="257">
        <v>1.611</v>
      </c>
      <c r="D10" s="257"/>
      <c r="E10" s="257">
        <v>1.5369999999999999</v>
      </c>
      <c r="F10" s="257"/>
      <c r="G10" s="257">
        <v>7.3999999999999996E-2</v>
      </c>
      <c r="H10" s="257"/>
      <c r="I10" s="257">
        <v>8.6999999999999994E-2</v>
      </c>
      <c r="J10" s="257"/>
      <c r="K10" s="257">
        <v>5.5E-2</v>
      </c>
      <c r="L10" s="257">
        <v>1.5029999999999999</v>
      </c>
      <c r="M10" s="257"/>
      <c r="N10" s="257">
        <v>4.0000000000000001E-3</v>
      </c>
      <c r="O10" s="257"/>
      <c r="P10" s="257">
        <v>-3.7999999999999999E-2</v>
      </c>
      <c r="Q10" s="211"/>
    </row>
    <row r="11" spans="1:18" ht="12" x14ac:dyDescent="0.2">
      <c r="A11" s="317"/>
      <c r="B11" s="240" t="s">
        <v>262</v>
      </c>
      <c r="C11" s="257">
        <v>1.3640000000000001</v>
      </c>
      <c r="D11" s="257"/>
      <c r="E11" s="299">
        <v>1.1819999999999999</v>
      </c>
      <c r="F11" s="299"/>
      <c r="G11" s="299">
        <v>0.18099999999999999</v>
      </c>
      <c r="H11" s="299"/>
      <c r="I11" s="299">
        <v>0.126</v>
      </c>
      <c r="J11" s="299"/>
      <c r="K11" s="299">
        <v>-2.9000000000000001E-2</v>
      </c>
      <c r="L11" s="299">
        <v>0.27300000000000002</v>
      </c>
      <c r="M11" s="299"/>
      <c r="N11" s="299">
        <v>0.629</v>
      </c>
      <c r="O11" s="299"/>
      <c r="P11" s="299">
        <v>0.36499999999999999</v>
      </c>
      <c r="Q11" s="211"/>
    </row>
    <row r="12" spans="1:18" ht="12" x14ac:dyDescent="0.2">
      <c r="A12" s="319" t="s">
        <v>255</v>
      </c>
      <c r="B12" s="242"/>
      <c r="C12" s="298"/>
      <c r="D12" s="298"/>
      <c r="E12" s="257"/>
      <c r="F12" s="257"/>
      <c r="H12" s="302" t="s">
        <v>1860</v>
      </c>
      <c r="I12" s="257"/>
      <c r="J12" s="257"/>
      <c r="K12" s="257"/>
      <c r="L12" s="257"/>
      <c r="M12" s="257"/>
      <c r="N12" s="257"/>
      <c r="O12" s="257"/>
      <c r="P12" s="257"/>
      <c r="Q12" s="300"/>
    </row>
    <row r="13" spans="1:18" ht="12" x14ac:dyDescent="0.2">
      <c r="A13" s="316"/>
      <c r="B13" s="240"/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11"/>
    </row>
    <row r="14" spans="1:18" ht="12" x14ac:dyDescent="0.2">
      <c r="A14" s="316"/>
      <c r="B14" s="240"/>
      <c r="C14" s="257"/>
      <c r="D14" s="257"/>
      <c r="E14" s="257"/>
      <c r="F14" s="257"/>
      <c r="G14" s="257"/>
      <c r="H14" s="257"/>
      <c r="I14" s="257"/>
      <c r="J14" s="257"/>
      <c r="K14" s="257"/>
      <c r="L14" s="257"/>
      <c r="M14" s="257"/>
      <c r="N14" s="257"/>
      <c r="O14" s="257"/>
      <c r="P14" s="257"/>
      <c r="Q14" s="211"/>
    </row>
    <row r="15" spans="1:18" ht="12" x14ac:dyDescent="0.2">
      <c r="A15" s="325"/>
      <c r="B15" s="240"/>
      <c r="C15" s="257"/>
      <c r="D15" s="257"/>
      <c r="E15" s="257"/>
      <c r="F15" s="257"/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11"/>
    </row>
    <row r="16" spans="1:18" ht="12" x14ac:dyDescent="0.2">
      <c r="A16" s="325"/>
      <c r="B16" s="240" t="s">
        <v>241</v>
      </c>
      <c r="C16" s="257">
        <v>-0.22900000000000001</v>
      </c>
      <c r="D16" s="257"/>
      <c r="E16" s="257">
        <v>-0.28399999999999997</v>
      </c>
      <c r="F16" s="257"/>
      <c r="G16" s="257">
        <v>5.5E-2</v>
      </c>
      <c r="H16" s="257"/>
      <c r="I16" s="257">
        <v>3.7999999999999999E-2</v>
      </c>
      <c r="J16" s="257"/>
      <c r="K16" s="257">
        <v>-0.01</v>
      </c>
      <c r="L16" s="257">
        <v>6.3E-2</v>
      </c>
      <c r="M16" s="257"/>
      <c r="N16" s="257">
        <v>-0.31900000000000001</v>
      </c>
      <c r="O16" s="257"/>
      <c r="P16" s="257">
        <v>0</v>
      </c>
      <c r="Q16" s="211"/>
    </row>
    <row r="17" spans="1:27" ht="12" customHeight="1" x14ac:dyDescent="0.2">
      <c r="A17" s="211"/>
      <c r="B17" s="211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93"/>
      <c r="Y17" s="294"/>
      <c r="Z17" s="294"/>
      <c r="AA17" s="294"/>
    </row>
    <row r="18" spans="1:27" ht="12" customHeight="1" x14ac:dyDescent="0.2">
      <c r="A18" s="211"/>
      <c r="B18" s="211"/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</row>
    <row r="19" spans="1:27" ht="12" customHeight="1" x14ac:dyDescent="0.2">
      <c r="A19" s="247" t="s">
        <v>1866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</row>
    <row r="20" spans="1:27" ht="12" customHeight="1" x14ac:dyDescent="0.2">
      <c r="A20" s="247" t="s">
        <v>1872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</row>
    <row r="21" spans="1:27" ht="12" x14ac:dyDescent="0.2">
      <c r="A21" s="204"/>
      <c r="B21" s="211"/>
      <c r="C21" s="221"/>
      <c r="D21" s="206"/>
      <c r="E21" s="318" t="s">
        <v>1836</v>
      </c>
      <c r="F21" s="318"/>
      <c r="G21" s="318"/>
      <c r="H21" s="206"/>
      <c r="I21" s="318" t="s">
        <v>355</v>
      </c>
      <c r="J21" s="318"/>
      <c r="K21" s="318"/>
      <c r="L21" s="318"/>
      <c r="M21" s="318"/>
      <c r="N21" s="318"/>
      <c r="O21" s="318"/>
      <c r="P21" s="318"/>
      <c r="Q21" s="318"/>
    </row>
    <row r="22" spans="1:27" ht="12" x14ac:dyDescent="0.2">
      <c r="A22" s="223"/>
      <c r="B22" s="223"/>
      <c r="C22" s="218" t="s">
        <v>115</v>
      </c>
      <c r="D22" s="215"/>
      <c r="E22" s="215" t="s">
        <v>507</v>
      </c>
      <c r="F22" s="215"/>
      <c r="G22" s="215" t="s">
        <v>1567</v>
      </c>
      <c r="H22" s="217"/>
      <c r="I22" s="218" t="s">
        <v>1579</v>
      </c>
      <c r="J22" s="215"/>
      <c r="K22" s="215" t="s">
        <v>484</v>
      </c>
      <c r="L22" s="219" t="s">
        <v>1847</v>
      </c>
      <c r="M22" s="220"/>
      <c r="N22" s="219" t="s">
        <v>1581</v>
      </c>
      <c r="O22" s="220"/>
      <c r="P22" s="219" t="s">
        <v>1582</v>
      </c>
      <c r="Q22" s="220"/>
    </row>
    <row r="23" spans="1:27" ht="12" x14ac:dyDescent="0.2">
      <c r="A23" s="315" t="s">
        <v>242</v>
      </c>
      <c r="B23" s="240" t="s">
        <v>243</v>
      </c>
      <c r="C23" s="257">
        <v>69.411000000000001</v>
      </c>
      <c r="D23" s="257"/>
      <c r="E23" s="257">
        <v>69.188000000000002</v>
      </c>
      <c r="F23" s="257"/>
      <c r="G23" s="257">
        <v>0.222</v>
      </c>
      <c r="H23" s="257"/>
      <c r="I23" s="257">
        <v>1.5549999999999999</v>
      </c>
      <c r="J23" s="257"/>
      <c r="K23" s="257">
        <v>0.02</v>
      </c>
      <c r="L23" s="257">
        <v>63.146999999999998</v>
      </c>
      <c r="M23" s="257"/>
      <c r="N23" s="257">
        <v>4.0229999999999997</v>
      </c>
      <c r="O23" s="257"/>
      <c r="P23" s="257">
        <v>0.66500000000000004</v>
      </c>
      <c r="Q23" s="211"/>
    </row>
    <row r="24" spans="1:27" ht="12" x14ac:dyDescent="0.2">
      <c r="A24" s="316"/>
      <c r="B24" s="240" t="s">
        <v>247</v>
      </c>
      <c r="C24" s="257">
        <v>481.56599999999997</v>
      </c>
      <c r="D24" s="257"/>
      <c r="E24" s="257">
        <v>44.149000000000001</v>
      </c>
      <c r="F24" s="257"/>
      <c r="G24" s="257">
        <v>437.41699999999997</v>
      </c>
      <c r="H24" s="257"/>
      <c r="I24" s="257">
        <v>6.9260000000000002</v>
      </c>
      <c r="J24" s="257"/>
      <c r="K24" s="257">
        <v>136.989</v>
      </c>
      <c r="L24" s="257">
        <v>66.259</v>
      </c>
      <c r="M24" s="257"/>
      <c r="N24" s="257">
        <v>104.633</v>
      </c>
      <c r="O24" s="257"/>
      <c r="P24" s="257">
        <v>166.76</v>
      </c>
      <c r="Q24" s="211"/>
    </row>
    <row r="25" spans="1:27" ht="12" x14ac:dyDescent="0.2">
      <c r="A25" s="316"/>
      <c r="B25" s="240" t="s">
        <v>259</v>
      </c>
      <c r="C25" s="257">
        <v>15.965</v>
      </c>
      <c r="D25" s="257"/>
      <c r="E25" s="257">
        <v>11.526999999999999</v>
      </c>
      <c r="F25" s="257"/>
      <c r="G25" s="257">
        <v>4.4379999999999997</v>
      </c>
      <c r="H25" s="257"/>
      <c r="I25" s="257">
        <v>0.437</v>
      </c>
      <c r="J25" s="257"/>
      <c r="K25" s="257">
        <v>4.8000000000000001E-2</v>
      </c>
      <c r="L25" s="257">
        <v>9.4090000000000007</v>
      </c>
      <c r="M25" s="257"/>
      <c r="N25" s="257">
        <v>3.4470000000000001</v>
      </c>
      <c r="O25" s="257"/>
      <c r="P25" s="257">
        <v>2.625</v>
      </c>
      <c r="Q25" s="211"/>
    </row>
    <row r="26" spans="1:27" ht="12" x14ac:dyDescent="0.2">
      <c r="A26" s="316"/>
      <c r="B26" s="240" t="s">
        <v>250</v>
      </c>
      <c r="C26" s="257">
        <v>8.4290000000000003</v>
      </c>
      <c r="D26" s="257"/>
      <c r="E26" s="257">
        <v>5.85</v>
      </c>
      <c r="F26" s="257"/>
      <c r="G26" s="257">
        <v>2.5790000000000002</v>
      </c>
      <c r="H26" s="257"/>
      <c r="I26" s="257">
        <v>0.19</v>
      </c>
      <c r="J26" s="257"/>
      <c r="K26" s="257">
        <v>0.75800000000000001</v>
      </c>
      <c r="L26" s="257">
        <v>4.7629999999999999</v>
      </c>
      <c r="M26" s="257"/>
      <c r="N26" s="257">
        <v>1.244</v>
      </c>
      <c r="O26" s="257"/>
      <c r="P26" s="257">
        <v>1.474</v>
      </c>
      <c r="Q26" s="211"/>
    </row>
    <row r="27" spans="1:27" ht="12" x14ac:dyDescent="0.2">
      <c r="A27" s="317"/>
      <c r="B27" s="240" t="s">
        <v>262</v>
      </c>
      <c r="C27" s="299">
        <v>46.067</v>
      </c>
      <c r="D27" s="299"/>
      <c r="E27" s="299">
        <v>40.991999999999997</v>
      </c>
      <c r="F27" s="299"/>
      <c r="G27" s="299">
        <v>5.0739999999999998</v>
      </c>
      <c r="H27" s="299"/>
      <c r="I27" s="299">
        <v>1.135</v>
      </c>
      <c r="J27" s="299"/>
      <c r="K27" s="299">
        <v>0.25800000000000001</v>
      </c>
      <c r="L27" s="299">
        <v>31.457999999999998</v>
      </c>
      <c r="M27" s="299"/>
      <c r="N27" s="299">
        <v>8.0690000000000008</v>
      </c>
      <c r="O27" s="299"/>
      <c r="P27" s="299">
        <v>5.1470000000000002</v>
      </c>
      <c r="Q27" s="224"/>
    </row>
    <row r="28" spans="1:27" ht="12" x14ac:dyDescent="0.2">
      <c r="A28" s="319" t="s">
        <v>255</v>
      </c>
      <c r="B28" s="289"/>
      <c r="C28" s="257"/>
      <c r="D28" s="257"/>
      <c r="E28" s="257"/>
      <c r="F28" s="257"/>
      <c r="G28" s="257"/>
      <c r="H28" s="302" t="s">
        <v>1860</v>
      </c>
      <c r="I28" s="257"/>
      <c r="J28" s="257"/>
      <c r="K28" s="257"/>
      <c r="L28" s="257"/>
      <c r="M28" s="257"/>
      <c r="N28" s="257"/>
      <c r="O28" s="257"/>
      <c r="P28" s="257"/>
      <c r="Q28" s="211"/>
    </row>
    <row r="29" spans="1:27" ht="12" x14ac:dyDescent="0.2">
      <c r="A29" s="316"/>
      <c r="B29" s="240"/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7"/>
      <c r="Q29" s="211"/>
    </row>
    <row r="30" spans="1:27" ht="12" x14ac:dyDescent="0.2">
      <c r="A30" s="316"/>
      <c r="B30" s="240"/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11"/>
    </row>
    <row r="31" spans="1:27" ht="12" x14ac:dyDescent="0.2">
      <c r="A31" s="325"/>
      <c r="B31" s="240"/>
      <c r="C31" s="257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7"/>
      <c r="Q31" s="211"/>
    </row>
    <row r="32" spans="1:27" ht="12" x14ac:dyDescent="0.2">
      <c r="A32" s="325"/>
      <c r="B32" s="240" t="s">
        <v>241</v>
      </c>
      <c r="C32" s="257">
        <v>4.0339999999999998</v>
      </c>
      <c r="D32" s="257"/>
      <c r="E32" s="257">
        <v>3.1</v>
      </c>
      <c r="F32" s="257"/>
      <c r="G32" s="257">
        <v>0.93400000000000005</v>
      </c>
      <c r="H32" s="257"/>
      <c r="I32" s="257">
        <v>0.83899999999999997</v>
      </c>
      <c r="J32" s="257"/>
      <c r="K32" s="257">
        <v>0.20599999999999999</v>
      </c>
      <c r="L32" s="257">
        <v>1.718</v>
      </c>
      <c r="M32" s="257"/>
      <c r="N32" s="257">
        <v>1.2669999999999999</v>
      </c>
      <c r="O32" s="257"/>
      <c r="P32" s="257">
        <v>4.0000000000000001E-3</v>
      </c>
      <c r="Q32" s="211"/>
    </row>
    <row r="34" spans="1:17" ht="12" x14ac:dyDescent="0.2">
      <c r="B34" s="213"/>
    </row>
    <row r="39" spans="1:17" x14ac:dyDescent="0.25">
      <c r="A39" s="247"/>
    </row>
    <row r="40" spans="1:17" x14ac:dyDescent="0.25">
      <c r="A40" s="247"/>
    </row>
    <row r="41" spans="1:17" ht="12" x14ac:dyDescent="0.2">
      <c r="A41" s="204"/>
      <c r="B41" s="211"/>
      <c r="C41" s="214"/>
      <c r="D41" s="206"/>
      <c r="E41" s="206"/>
      <c r="F41" s="206"/>
      <c r="G41" s="206"/>
      <c r="H41" s="206"/>
      <c r="I41" s="206"/>
      <c r="J41" s="206"/>
      <c r="K41" s="206"/>
      <c r="L41" s="206"/>
      <c r="M41" s="206"/>
      <c r="N41" s="206"/>
      <c r="O41" s="206"/>
      <c r="P41" s="206"/>
      <c r="Q41" s="206"/>
    </row>
    <row r="42" spans="1:17" ht="12" x14ac:dyDescent="0.2">
      <c r="A42" s="211"/>
      <c r="B42" s="211"/>
      <c r="C42" s="221"/>
      <c r="D42" s="206"/>
      <c r="E42" s="324"/>
      <c r="F42" s="324"/>
      <c r="G42" s="324"/>
      <c r="H42" s="206"/>
      <c r="I42" s="324"/>
      <c r="J42" s="324"/>
      <c r="K42" s="324"/>
      <c r="L42" s="324"/>
      <c r="M42" s="324"/>
      <c r="N42" s="324"/>
      <c r="O42" s="324"/>
      <c r="P42" s="324"/>
      <c r="Q42" s="324"/>
    </row>
    <row r="43" spans="1:17" ht="12" x14ac:dyDescent="0.2">
      <c r="A43" s="211"/>
      <c r="B43" s="211"/>
      <c r="C43" s="221"/>
      <c r="D43" s="207"/>
      <c r="E43" s="248"/>
      <c r="F43" s="207"/>
      <c r="G43" s="207"/>
      <c r="H43" s="206"/>
      <c r="I43" s="221"/>
      <c r="J43" s="207"/>
      <c r="K43" s="207"/>
      <c r="L43" s="208"/>
      <c r="M43" s="249"/>
      <c r="N43" s="208"/>
      <c r="O43" s="249"/>
      <c r="P43" s="208"/>
      <c r="Q43" s="249"/>
    </row>
    <row r="44" spans="1:17" ht="12" x14ac:dyDescent="0.2">
      <c r="A44" s="316"/>
      <c r="B44" s="240"/>
      <c r="C44" s="233"/>
      <c r="D44" s="233"/>
      <c r="E44" s="233"/>
      <c r="F44" s="233"/>
      <c r="G44" s="233"/>
      <c r="H44" s="233"/>
      <c r="I44" s="233"/>
      <c r="J44" s="233"/>
      <c r="K44" s="233"/>
      <c r="L44" s="233"/>
      <c r="M44" s="233"/>
      <c r="N44" s="233"/>
      <c r="O44" s="233"/>
      <c r="P44" s="233"/>
      <c r="Q44" s="211"/>
    </row>
    <row r="45" spans="1:17" ht="12" x14ac:dyDescent="0.2">
      <c r="A45" s="316"/>
      <c r="B45" s="240"/>
      <c r="C45" s="233"/>
      <c r="D45" s="233"/>
      <c r="E45" s="233"/>
      <c r="F45" s="233"/>
      <c r="G45" s="233"/>
      <c r="H45" s="233"/>
      <c r="I45" s="233"/>
      <c r="J45" s="233"/>
      <c r="K45" s="233"/>
      <c r="L45" s="233"/>
      <c r="M45" s="233"/>
      <c r="N45" s="233"/>
      <c r="O45" s="233"/>
      <c r="P45" s="233"/>
      <c r="Q45" s="211"/>
    </row>
    <row r="46" spans="1:17" ht="12" x14ac:dyDescent="0.2">
      <c r="A46" s="316"/>
      <c r="B46" s="240"/>
      <c r="C46" s="233"/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11"/>
    </row>
    <row r="47" spans="1:17" ht="12.75" customHeight="1" x14ac:dyDescent="0.2">
      <c r="A47" s="316"/>
      <c r="B47" s="240"/>
      <c r="C47" s="233"/>
      <c r="D47" s="233"/>
      <c r="E47" s="233"/>
      <c r="F47" s="233"/>
      <c r="G47" s="233"/>
      <c r="H47" s="233"/>
      <c r="I47" s="233"/>
      <c r="J47" s="233"/>
      <c r="K47" s="233"/>
      <c r="L47" s="233"/>
      <c r="M47" s="233"/>
      <c r="N47" s="233"/>
      <c r="O47" s="233"/>
      <c r="P47" s="233"/>
      <c r="Q47" s="211"/>
    </row>
    <row r="48" spans="1:17" ht="12" x14ac:dyDescent="0.2">
      <c r="A48" s="316"/>
      <c r="B48" s="240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211"/>
    </row>
    <row r="49" spans="1:17" ht="12" x14ac:dyDescent="0.2">
      <c r="A49" s="316"/>
      <c r="B49" s="240"/>
      <c r="C49" s="233"/>
      <c r="D49" s="233"/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211"/>
    </row>
    <row r="50" spans="1:17" ht="12" x14ac:dyDescent="0.2">
      <c r="A50" s="316"/>
      <c r="B50" s="240"/>
      <c r="C50" s="233"/>
      <c r="D50" s="233"/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O50" s="233"/>
      <c r="P50" s="233"/>
      <c r="Q50" s="211"/>
    </row>
    <row r="51" spans="1:17" ht="12" x14ac:dyDescent="0.2">
      <c r="A51" s="316"/>
      <c r="B51" s="240"/>
      <c r="C51" s="233"/>
      <c r="D51" s="233"/>
      <c r="E51" s="233"/>
      <c r="F51" s="233"/>
      <c r="G51" s="233"/>
      <c r="H51" s="233"/>
      <c r="I51" s="233"/>
      <c r="J51" s="233"/>
      <c r="K51" s="233"/>
      <c r="L51" s="233"/>
      <c r="M51" s="233"/>
      <c r="N51" s="233"/>
      <c r="O51" s="233"/>
      <c r="P51" s="233"/>
      <c r="Q51" s="211"/>
    </row>
    <row r="52" spans="1:17" ht="12" x14ac:dyDescent="0.2">
      <c r="A52" s="316"/>
      <c r="B52" s="240"/>
      <c r="C52" s="233"/>
      <c r="D52" s="233"/>
      <c r="E52" s="233"/>
      <c r="F52" s="233"/>
      <c r="G52" s="233"/>
      <c r="H52" s="233"/>
      <c r="I52" s="233"/>
      <c r="J52" s="233"/>
      <c r="K52" s="233"/>
      <c r="L52" s="233"/>
      <c r="M52" s="233"/>
      <c r="N52" s="233"/>
      <c r="O52" s="233"/>
      <c r="P52" s="233"/>
      <c r="Q52" s="211"/>
    </row>
    <row r="53" spans="1:17" ht="12" x14ac:dyDescent="0.2">
      <c r="A53" s="316"/>
      <c r="B53" s="240"/>
      <c r="C53" s="233"/>
      <c r="D53" s="233"/>
      <c r="E53" s="233"/>
      <c r="F53" s="233"/>
      <c r="G53" s="233"/>
      <c r="H53" s="233"/>
      <c r="I53" s="233"/>
      <c r="J53" s="233"/>
      <c r="K53" s="233"/>
      <c r="L53" s="233"/>
      <c r="M53" s="233"/>
      <c r="N53" s="233"/>
      <c r="O53" s="233"/>
      <c r="P53" s="233"/>
      <c r="Q53" s="211"/>
    </row>
    <row r="54" spans="1:17" ht="12" x14ac:dyDescent="0.2">
      <c r="A54" s="211"/>
      <c r="B54" s="211"/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1"/>
      <c r="P54" s="211"/>
      <c r="Q54" s="211"/>
    </row>
    <row r="55" spans="1:17" ht="12" x14ac:dyDescent="0.2">
      <c r="A55" s="211"/>
      <c r="B55" s="211"/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11"/>
      <c r="P55" s="211"/>
      <c r="Q55" s="211"/>
    </row>
    <row r="56" spans="1:17" ht="12" x14ac:dyDescent="0.2">
      <c r="A56" s="211"/>
      <c r="B56" s="211"/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1"/>
      <c r="P56" s="211"/>
      <c r="Q56" s="211"/>
    </row>
    <row r="57" spans="1:17" x14ac:dyDescent="0.2">
      <c r="A57" s="247"/>
      <c r="B57" s="211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1"/>
      <c r="P57" s="211"/>
      <c r="Q57" s="211"/>
    </row>
    <row r="58" spans="1:17" ht="12" x14ac:dyDescent="0.2">
      <c r="A58" s="211"/>
      <c r="B58" s="211"/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1"/>
      <c r="P58" s="211"/>
      <c r="Q58" s="211"/>
    </row>
    <row r="59" spans="1:17" ht="12" x14ac:dyDescent="0.2">
      <c r="A59" s="204"/>
      <c r="B59" s="211"/>
      <c r="C59" s="221"/>
      <c r="D59" s="206"/>
      <c r="E59" s="324"/>
      <c r="F59" s="324"/>
      <c r="G59" s="324"/>
      <c r="H59" s="206"/>
      <c r="I59" s="324"/>
      <c r="J59" s="324"/>
      <c r="K59" s="324"/>
      <c r="L59" s="324"/>
      <c r="M59" s="324"/>
      <c r="N59" s="324"/>
      <c r="O59" s="324"/>
      <c r="P59" s="324"/>
      <c r="Q59" s="324"/>
    </row>
    <row r="60" spans="1:17" ht="12" x14ac:dyDescent="0.2">
      <c r="A60" s="211"/>
      <c r="B60" s="211"/>
      <c r="C60" s="221"/>
      <c r="D60" s="207"/>
      <c r="E60" s="248"/>
      <c r="F60" s="207"/>
      <c r="G60" s="207"/>
      <c r="H60" s="206"/>
      <c r="I60" s="221"/>
      <c r="J60" s="207"/>
      <c r="K60" s="207"/>
      <c r="L60" s="208"/>
      <c r="M60" s="249"/>
      <c r="N60" s="208"/>
      <c r="O60" s="249"/>
      <c r="P60" s="208"/>
      <c r="Q60" s="249"/>
    </row>
    <row r="61" spans="1:17" ht="12" x14ac:dyDescent="0.2">
      <c r="A61" s="316"/>
      <c r="B61" s="240"/>
      <c r="C61" s="233"/>
      <c r="D61" s="233"/>
      <c r="E61" s="233"/>
      <c r="F61" s="233"/>
      <c r="G61" s="233"/>
      <c r="H61" s="233"/>
      <c r="I61" s="233"/>
      <c r="J61" s="233"/>
      <c r="K61" s="233"/>
      <c r="L61" s="233"/>
      <c r="M61" s="233"/>
      <c r="N61" s="233"/>
      <c r="O61" s="233"/>
      <c r="P61" s="233"/>
      <c r="Q61" s="211"/>
    </row>
    <row r="62" spans="1:17" ht="12" x14ac:dyDescent="0.2">
      <c r="A62" s="316"/>
      <c r="B62" s="240"/>
      <c r="C62" s="233"/>
      <c r="D62" s="233"/>
      <c r="E62" s="233"/>
      <c r="F62" s="233"/>
      <c r="G62" s="233"/>
      <c r="H62" s="233"/>
      <c r="I62" s="233"/>
      <c r="J62" s="233"/>
      <c r="K62" s="233"/>
      <c r="L62" s="233"/>
      <c r="M62" s="233"/>
      <c r="N62" s="233"/>
      <c r="O62" s="233"/>
      <c r="P62" s="233"/>
      <c r="Q62" s="211"/>
    </row>
    <row r="63" spans="1:17" ht="12" x14ac:dyDescent="0.2">
      <c r="A63" s="316"/>
      <c r="B63" s="240"/>
      <c r="C63" s="233"/>
      <c r="D63" s="233"/>
      <c r="E63" s="233"/>
      <c r="F63" s="233"/>
      <c r="G63" s="233"/>
      <c r="H63" s="233"/>
      <c r="I63" s="233"/>
      <c r="J63" s="233"/>
      <c r="K63" s="233"/>
      <c r="L63" s="233"/>
      <c r="M63" s="233"/>
      <c r="N63" s="233"/>
      <c r="O63" s="233"/>
      <c r="P63" s="233"/>
      <c r="Q63" s="211"/>
    </row>
    <row r="64" spans="1:17" ht="12" x14ac:dyDescent="0.2">
      <c r="A64" s="316"/>
      <c r="B64" s="240"/>
      <c r="C64" s="233"/>
      <c r="D64" s="233"/>
      <c r="E64" s="233"/>
      <c r="F64" s="233"/>
      <c r="G64" s="233"/>
      <c r="H64" s="233"/>
      <c r="I64" s="233"/>
      <c r="J64" s="233"/>
      <c r="K64" s="233"/>
      <c r="L64" s="233"/>
      <c r="M64" s="233"/>
      <c r="N64" s="233"/>
      <c r="O64" s="233"/>
      <c r="P64" s="233"/>
      <c r="Q64" s="211"/>
    </row>
    <row r="65" spans="1:17" ht="12" x14ac:dyDescent="0.2">
      <c r="A65" s="316"/>
      <c r="B65" s="240"/>
      <c r="C65" s="233"/>
      <c r="D65" s="233"/>
      <c r="E65" s="233"/>
      <c r="F65" s="233"/>
      <c r="G65" s="233"/>
      <c r="H65" s="233"/>
      <c r="I65" s="233"/>
      <c r="J65" s="233"/>
      <c r="K65" s="233"/>
      <c r="L65" s="233"/>
      <c r="M65" s="233"/>
      <c r="N65" s="233"/>
      <c r="O65" s="233"/>
      <c r="P65" s="233"/>
      <c r="Q65" s="211"/>
    </row>
    <row r="66" spans="1:17" ht="12" x14ac:dyDescent="0.2">
      <c r="A66" s="316"/>
      <c r="B66" s="240"/>
      <c r="C66" s="233"/>
      <c r="D66" s="233"/>
      <c r="E66" s="233"/>
      <c r="F66" s="233"/>
      <c r="G66" s="233"/>
      <c r="H66" s="233"/>
      <c r="I66" s="233"/>
      <c r="J66" s="233"/>
      <c r="K66" s="233"/>
      <c r="L66" s="233"/>
      <c r="M66" s="233"/>
      <c r="N66" s="233"/>
      <c r="O66" s="233"/>
      <c r="P66" s="233"/>
      <c r="Q66" s="211"/>
    </row>
    <row r="67" spans="1:17" ht="12" x14ac:dyDescent="0.2">
      <c r="A67" s="316"/>
      <c r="B67" s="240"/>
      <c r="C67" s="233"/>
      <c r="D67" s="233"/>
      <c r="E67" s="233"/>
      <c r="F67" s="233"/>
      <c r="G67" s="233"/>
      <c r="H67" s="233"/>
      <c r="I67" s="233"/>
      <c r="J67" s="233"/>
      <c r="K67" s="233"/>
      <c r="L67" s="233"/>
      <c r="M67" s="233"/>
      <c r="N67" s="233"/>
      <c r="O67" s="233"/>
      <c r="P67" s="233"/>
      <c r="Q67" s="211"/>
    </row>
    <row r="68" spans="1:17" ht="12" x14ac:dyDescent="0.2">
      <c r="A68" s="316"/>
      <c r="B68" s="240"/>
      <c r="C68" s="233"/>
      <c r="D68" s="233"/>
      <c r="E68" s="233"/>
      <c r="F68" s="233"/>
      <c r="G68" s="233"/>
      <c r="H68" s="233"/>
      <c r="I68" s="233"/>
      <c r="J68" s="233"/>
      <c r="K68" s="233"/>
      <c r="L68" s="233"/>
      <c r="M68" s="233"/>
      <c r="N68" s="233"/>
      <c r="O68" s="233"/>
      <c r="P68" s="233"/>
      <c r="Q68" s="211"/>
    </row>
    <row r="69" spans="1:17" ht="12" x14ac:dyDescent="0.2">
      <c r="A69" s="316"/>
      <c r="B69" s="240"/>
      <c r="C69" s="233"/>
      <c r="D69" s="233"/>
      <c r="E69" s="233"/>
      <c r="F69" s="233"/>
      <c r="G69" s="233"/>
      <c r="H69" s="233"/>
      <c r="I69" s="233"/>
      <c r="J69" s="233"/>
      <c r="K69" s="233"/>
      <c r="L69" s="233"/>
      <c r="M69" s="233"/>
      <c r="N69" s="233"/>
      <c r="O69" s="233"/>
      <c r="P69" s="233"/>
      <c r="Q69" s="211"/>
    </row>
    <row r="70" spans="1:17" ht="12" x14ac:dyDescent="0.2">
      <c r="A70" s="316"/>
      <c r="B70" s="240"/>
      <c r="C70" s="233"/>
      <c r="D70" s="233"/>
      <c r="E70" s="233"/>
      <c r="F70" s="233"/>
      <c r="G70" s="233"/>
      <c r="H70" s="233"/>
      <c r="I70" s="233"/>
      <c r="J70" s="233"/>
      <c r="K70" s="233"/>
      <c r="L70" s="233"/>
      <c r="M70" s="233"/>
      <c r="N70" s="233"/>
      <c r="O70" s="233"/>
      <c r="P70" s="233"/>
      <c r="Q70" s="211"/>
    </row>
    <row r="175" spans="19:20" x14ac:dyDescent="0.25">
      <c r="S175" s="209"/>
      <c r="T175" s="209"/>
    </row>
    <row r="176" spans="19:20" x14ac:dyDescent="0.25">
      <c r="S176" s="209"/>
      <c r="T176" s="209"/>
    </row>
    <row r="177" spans="19:20" x14ac:dyDescent="0.25">
      <c r="S177" s="209"/>
      <c r="T177" s="209"/>
    </row>
    <row r="178" spans="19:20" x14ac:dyDescent="0.25">
      <c r="S178" s="209"/>
      <c r="T178" s="209"/>
    </row>
    <row r="179" spans="19:20" x14ac:dyDescent="0.25">
      <c r="S179" s="209"/>
      <c r="T179" s="209"/>
    </row>
    <row r="180" spans="19:20" x14ac:dyDescent="0.25">
      <c r="S180" s="209"/>
      <c r="T180" s="209"/>
    </row>
    <row r="181" spans="19:20" x14ac:dyDescent="0.25">
      <c r="S181" s="209"/>
      <c r="T181" s="209"/>
    </row>
    <row r="182" spans="19:20" x14ac:dyDescent="0.25">
      <c r="S182" s="209"/>
      <c r="T182" s="209"/>
    </row>
    <row r="183" spans="19:20" x14ac:dyDescent="0.25">
      <c r="S183" s="209"/>
      <c r="T183" s="209"/>
    </row>
    <row r="184" spans="19:20" x14ac:dyDescent="0.25">
      <c r="S184" s="209"/>
      <c r="T184" s="209"/>
    </row>
    <row r="185" spans="19:20" x14ac:dyDescent="0.25">
      <c r="S185" s="209"/>
      <c r="T185" s="209"/>
    </row>
    <row r="186" spans="19:20" x14ac:dyDescent="0.25">
      <c r="S186" s="209"/>
      <c r="T186" s="209"/>
    </row>
    <row r="187" spans="19:20" x14ac:dyDescent="0.25">
      <c r="S187" s="209"/>
      <c r="T187" s="209"/>
    </row>
    <row r="188" spans="19:20" x14ac:dyDescent="0.25">
      <c r="S188" s="209"/>
      <c r="T188" s="209"/>
    </row>
    <row r="189" spans="19:20" x14ac:dyDescent="0.25">
      <c r="S189" s="209"/>
      <c r="T189" s="209"/>
    </row>
    <row r="190" spans="19:20" x14ac:dyDescent="0.25">
      <c r="S190" s="209"/>
      <c r="T190" s="209"/>
    </row>
    <row r="191" spans="19:20" x14ac:dyDescent="0.25">
      <c r="S191" s="209"/>
      <c r="T191" s="209"/>
    </row>
    <row r="192" spans="19:20" x14ac:dyDescent="0.25">
      <c r="S192" s="209"/>
      <c r="T192" s="209"/>
    </row>
    <row r="193" spans="19:20" x14ac:dyDescent="0.25">
      <c r="S193" s="209"/>
      <c r="T193" s="209"/>
    </row>
    <row r="194" spans="19:20" x14ac:dyDescent="0.25">
      <c r="S194" s="209"/>
      <c r="T194" s="209"/>
    </row>
    <row r="195" spans="19:20" x14ac:dyDescent="0.25">
      <c r="S195" s="209"/>
      <c r="T195" s="209"/>
    </row>
    <row r="196" spans="19:20" x14ac:dyDescent="0.25">
      <c r="S196" s="209"/>
      <c r="T196" s="209"/>
    </row>
    <row r="197" spans="19:20" x14ac:dyDescent="0.25">
      <c r="S197" s="209"/>
      <c r="T197" s="209"/>
    </row>
    <row r="198" spans="19:20" x14ac:dyDescent="0.25">
      <c r="S198" s="209"/>
      <c r="T198" s="209"/>
    </row>
    <row r="199" spans="19:20" x14ac:dyDescent="0.25">
      <c r="S199" s="209"/>
      <c r="T199" s="209"/>
    </row>
    <row r="200" spans="19:20" x14ac:dyDescent="0.25">
      <c r="S200" s="209"/>
      <c r="T200" s="209"/>
    </row>
    <row r="201" spans="19:20" x14ac:dyDescent="0.25">
      <c r="S201" s="209"/>
      <c r="T201" s="209"/>
    </row>
    <row r="202" spans="19:20" x14ac:dyDescent="0.25">
      <c r="S202" s="209"/>
      <c r="T202" s="209"/>
    </row>
    <row r="203" spans="19:20" x14ac:dyDescent="0.25">
      <c r="S203" s="209"/>
      <c r="T203" s="209"/>
    </row>
    <row r="204" spans="19:20" x14ac:dyDescent="0.25">
      <c r="S204" s="209"/>
      <c r="T204" s="209"/>
    </row>
    <row r="205" spans="19:20" x14ac:dyDescent="0.25">
      <c r="S205" s="209"/>
      <c r="T205" s="209"/>
    </row>
    <row r="206" spans="19:20" x14ac:dyDescent="0.25">
      <c r="S206" s="209"/>
      <c r="T206" s="209"/>
    </row>
    <row r="207" spans="19:20" x14ac:dyDescent="0.25">
      <c r="S207" s="209"/>
      <c r="T207" s="209"/>
    </row>
    <row r="208" spans="19:20" x14ac:dyDescent="0.25">
      <c r="S208" s="209"/>
      <c r="T208" s="209"/>
    </row>
    <row r="209" spans="19:20" x14ac:dyDescent="0.25">
      <c r="S209" s="209"/>
      <c r="T209" s="209"/>
    </row>
    <row r="210" spans="19:20" x14ac:dyDescent="0.25">
      <c r="S210" s="209"/>
      <c r="T210" s="209"/>
    </row>
    <row r="211" spans="19:20" x14ac:dyDescent="0.25">
      <c r="S211" s="209"/>
      <c r="T211" s="209"/>
    </row>
    <row r="212" spans="19:20" x14ac:dyDescent="0.25">
      <c r="S212" s="209"/>
      <c r="T212" s="209"/>
    </row>
    <row r="213" spans="19:20" x14ac:dyDescent="0.25">
      <c r="S213" s="209"/>
      <c r="T213" s="209"/>
    </row>
    <row r="214" spans="19:20" x14ac:dyDescent="0.25">
      <c r="S214" s="209"/>
      <c r="T214" s="209"/>
    </row>
    <row r="215" spans="19:20" x14ac:dyDescent="0.25">
      <c r="S215" s="209"/>
      <c r="T215" s="209"/>
    </row>
    <row r="216" spans="19:20" x14ac:dyDescent="0.25">
      <c r="S216" s="209"/>
      <c r="T216" s="209"/>
    </row>
    <row r="217" spans="19:20" x14ac:dyDescent="0.25">
      <c r="S217" s="209"/>
      <c r="T217" s="209"/>
    </row>
    <row r="218" spans="19:20" x14ac:dyDescent="0.25">
      <c r="S218" s="209"/>
      <c r="T218" s="209"/>
    </row>
    <row r="219" spans="19:20" x14ac:dyDescent="0.25">
      <c r="S219" s="209"/>
      <c r="T219" s="209"/>
    </row>
    <row r="220" spans="19:20" x14ac:dyDescent="0.25">
      <c r="S220" s="209"/>
      <c r="T220" s="209"/>
    </row>
    <row r="221" spans="19:20" x14ac:dyDescent="0.25">
      <c r="S221" s="209"/>
      <c r="T221" s="209"/>
    </row>
    <row r="222" spans="19:20" x14ac:dyDescent="0.25">
      <c r="S222" s="209"/>
      <c r="T222" s="209"/>
    </row>
    <row r="223" spans="19:20" x14ac:dyDescent="0.25">
      <c r="S223" s="209"/>
      <c r="T223" s="209"/>
    </row>
    <row r="224" spans="19:20" x14ac:dyDescent="0.25">
      <c r="S224" s="209"/>
      <c r="T224" s="209"/>
    </row>
    <row r="225" spans="19:20" x14ac:dyDescent="0.25">
      <c r="S225" s="209"/>
      <c r="T225" s="209"/>
    </row>
    <row r="226" spans="19:20" x14ac:dyDescent="0.25">
      <c r="S226" s="209"/>
      <c r="T226" s="209"/>
    </row>
    <row r="227" spans="19:20" x14ac:dyDescent="0.25">
      <c r="S227" s="209"/>
      <c r="T227" s="209"/>
    </row>
    <row r="228" spans="19:20" x14ac:dyDescent="0.25">
      <c r="S228" s="209"/>
      <c r="T228" s="209"/>
    </row>
    <row r="229" spans="19:20" x14ac:dyDescent="0.25">
      <c r="S229" s="209"/>
      <c r="T229" s="209"/>
    </row>
    <row r="230" spans="19:20" x14ac:dyDescent="0.25">
      <c r="S230" s="209"/>
      <c r="T230" s="209"/>
    </row>
    <row r="231" spans="19:20" x14ac:dyDescent="0.25">
      <c r="S231" s="209"/>
      <c r="T231" s="209"/>
    </row>
    <row r="232" spans="19:20" x14ac:dyDescent="0.25">
      <c r="S232" s="209"/>
      <c r="T232" s="209"/>
    </row>
    <row r="233" spans="19:20" x14ac:dyDescent="0.25">
      <c r="S233" s="209"/>
      <c r="T233" s="209"/>
    </row>
    <row r="234" spans="19:20" x14ac:dyDescent="0.25">
      <c r="S234" s="209"/>
      <c r="T234" s="209"/>
    </row>
    <row r="235" spans="19:20" x14ac:dyDescent="0.25">
      <c r="S235" s="209"/>
      <c r="T235" s="209"/>
    </row>
    <row r="236" spans="19:20" x14ac:dyDescent="0.25">
      <c r="S236" s="209"/>
      <c r="T236" s="209"/>
    </row>
    <row r="237" spans="19:20" x14ac:dyDescent="0.25">
      <c r="S237" s="209"/>
      <c r="T237" s="209"/>
    </row>
    <row r="238" spans="19:20" x14ac:dyDescent="0.25">
      <c r="S238" s="209"/>
      <c r="T238" s="209"/>
    </row>
    <row r="239" spans="19:20" x14ac:dyDescent="0.25">
      <c r="S239" s="209"/>
      <c r="T239" s="209"/>
    </row>
    <row r="240" spans="19:20" x14ac:dyDescent="0.25">
      <c r="S240" s="209"/>
      <c r="T240" s="209"/>
    </row>
    <row r="241" spans="19:20" x14ac:dyDescent="0.25">
      <c r="S241" s="209"/>
      <c r="T241" s="209"/>
    </row>
    <row r="242" spans="19:20" x14ac:dyDescent="0.25">
      <c r="S242" s="209"/>
      <c r="T242" s="209"/>
    </row>
    <row r="243" spans="19:20" x14ac:dyDescent="0.25">
      <c r="S243" s="209"/>
      <c r="T243" s="209"/>
    </row>
    <row r="244" spans="19:20" x14ac:dyDescent="0.25">
      <c r="S244" s="209"/>
      <c r="T244" s="209"/>
    </row>
    <row r="245" spans="19:20" x14ac:dyDescent="0.25">
      <c r="S245" s="209"/>
      <c r="T245" s="209"/>
    </row>
    <row r="246" spans="19:20" x14ac:dyDescent="0.25">
      <c r="S246" s="209"/>
      <c r="T246" s="209"/>
    </row>
    <row r="247" spans="19:20" x14ac:dyDescent="0.25">
      <c r="S247" s="209"/>
      <c r="T247" s="209"/>
    </row>
    <row r="248" spans="19:20" x14ac:dyDescent="0.25">
      <c r="S248" s="209"/>
      <c r="T248" s="209"/>
    </row>
    <row r="249" spans="19:20" x14ac:dyDescent="0.25">
      <c r="S249" s="209"/>
      <c r="T249" s="209"/>
    </row>
    <row r="250" spans="19:20" x14ac:dyDescent="0.25">
      <c r="S250" s="209"/>
      <c r="T250" s="209"/>
    </row>
    <row r="251" spans="19:20" x14ac:dyDescent="0.25">
      <c r="S251" s="209"/>
      <c r="T251" s="209"/>
    </row>
    <row r="252" spans="19:20" x14ac:dyDescent="0.25">
      <c r="S252" s="209"/>
      <c r="T252" s="209"/>
    </row>
    <row r="253" spans="19:20" x14ac:dyDescent="0.25">
      <c r="S253" s="209"/>
      <c r="T253" s="209"/>
    </row>
    <row r="254" spans="19:20" x14ac:dyDescent="0.25">
      <c r="S254" s="209"/>
      <c r="T254" s="209"/>
    </row>
    <row r="255" spans="19:20" x14ac:dyDescent="0.25">
      <c r="S255" s="209"/>
      <c r="T255" s="209"/>
    </row>
    <row r="256" spans="19:20" x14ac:dyDescent="0.25">
      <c r="S256" s="209"/>
      <c r="T256" s="209"/>
    </row>
    <row r="257" spans="19:20" x14ac:dyDescent="0.25">
      <c r="S257" s="209"/>
      <c r="T257" s="209"/>
    </row>
    <row r="258" spans="19:20" x14ac:dyDescent="0.25">
      <c r="S258" s="209"/>
      <c r="T258" s="209"/>
    </row>
    <row r="259" spans="19:20" x14ac:dyDescent="0.25">
      <c r="S259" s="209"/>
      <c r="T259" s="209"/>
    </row>
    <row r="260" spans="19:20" x14ac:dyDescent="0.25">
      <c r="S260" s="209"/>
      <c r="T260" s="209"/>
    </row>
    <row r="261" spans="19:20" x14ac:dyDescent="0.25">
      <c r="S261" s="209"/>
      <c r="T261" s="209"/>
    </row>
    <row r="262" spans="19:20" x14ac:dyDescent="0.25">
      <c r="S262" s="209"/>
      <c r="T262" s="209"/>
    </row>
    <row r="263" spans="19:20" x14ac:dyDescent="0.25">
      <c r="S263" s="209"/>
      <c r="T263" s="209"/>
    </row>
    <row r="264" spans="19:20" x14ac:dyDescent="0.25">
      <c r="S264" s="209"/>
      <c r="T264" s="209"/>
    </row>
    <row r="265" spans="19:20" x14ac:dyDescent="0.25">
      <c r="S265" s="209"/>
      <c r="T265" s="209"/>
    </row>
    <row r="266" spans="19:20" x14ac:dyDescent="0.25">
      <c r="S266" s="209"/>
      <c r="T266" s="209"/>
    </row>
    <row r="267" spans="19:20" x14ac:dyDescent="0.25">
      <c r="S267" s="209"/>
      <c r="T267" s="209"/>
    </row>
    <row r="268" spans="19:20" x14ac:dyDescent="0.25">
      <c r="S268" s="209"/>
      <c r="T268" s="209"/>
    </row>
    <row r="269" spans="19:20" x14ac:dyDescent="0.25">
      <c r="S269" s="209"/>
      <c r="T269" s="209"/>
    </row>
    <row r="270" spans="19:20" x14ac:dyDescent="0.25">
      <c r="S270" s="209"/>
      <c r="T270" s="209"/>
    </row>
    <row r="271" spans="19:20" x14ac:dyDescent="0.25">
      <c r="S271" s="209"/>
      <c r="T271" s="209"/>
    </row>
    <row r="272" spans="19:20" x14ac:dyDescent="0.25">
      <c r="S272" s="209"/>
      <c r="T272" s="209"/>
    </row>
    <row r="273" spans="19:20" x14ac:dyDescent="0.25">
      <c r="S273" s="209"/>
      <c r="T273" s="209"/>
    </row>
    <row r="274" spans="19:20" x14ac:dyDescent="0.25">
      <c r="S274" s="209"/>
      <c r="T274" s="209"/>
    </row>
    <row r="275" spans="19:20" x14ac:dyDescent="0.25">
      <c r="S275" s="209"/>
      <c r="T275" s="209"/>
    </row>
    <row r="276" spans="19:20" x14ac:dyDescent="0.25">
      <c r="S276" s="209"/>
      <c r="T276" s="209"/>
    </row>
    <row r="277" spans="19:20" x14ac:dyDescent="0.25">
      <c r="S277" s="209"/>
      <c r="T277" s="209"/>
    </row>
    <row r="278" spans="19:20" x14ac:dyDescent="0.25">
      <c r="S278" s="209"/>
      <c r="T278" s="209"/>
    </row>
    <row r="279" spans="19:20" x14ac:dyDescent="0.25">
      <c r="S279" s="209"/>
      <c r="T279" s="209"/>
    </row>
    <row r="280" spans="19:20" x14ac:dyDescent="0.25">
      <c r="S280" s="209"/>
      <c r="T280" s="209"/>
    </row>
    <row r="281" spans="19:20" x14ac:dyDescent="0.25">
      <c r="S281" s="209"/>
      <c r="T281" s="209"/>
    </row>
    <row r="282" spans="19:20" x14ac:dyDescent="0.25">
      <c r="S282" s="209"/>
      <c r="T282" s="209"/>
    </row>
    <row r="283" spans="19:20" x14ac:dyDescent="0.25">
      <c r="S283" s="209"/>
      <c r="T283" s="209"/>
    </row>
    <row r="284" spans="19:20" x14ac:dyDescent="0.25">
      <c r="S284" s="209"/>
      <c r="T284" s="209"/>
    </row>
    <row r="285" spans="19:20" x14ac:dyDescent="0.25">
      <c r="S285" s="209"/>
      <c r="T285" s="209"/>
    </row>
    <row r="286" spans="19:20" x14ac:dyDescent="0.25">
      <c r="S286" s="209"/>
      <c r="T286" s="209"/>
    </row>
    <row r="287" spans="19:20" x14ac:dyDescent="0.25">
      <c r="S287" s="209"/>
      <c r="T287" s="209"/>
    </row>
    <row r="288" spans="19:20" x14ac:dyDescent="0.25">
      <c r="S288" s="209"/>
      <c r="T288" s="209"/>
    </row>
    <row r="289" spans="19:20" x14ac:dyDescent="0.25">
      <c r="S289" s="209"/>
      <c r="T289" s="209"/>
    </row>
    <row r="290" spans="19:20" x14ac:dyDescent="0.25">
      <c r="S290" s="209"/>
      <c r="T290" s="209"/>
    </row>
    <row r="291" spans="19:20" x14ac:dyDescent="0.25">
      <c r="S291" s="209"/>
      <c r="T291" s="209"/>
    </row>
    <row r="292" spans="19:20" x14ac:dyDescent="0.25">
      <c r="S292" s="209"/>
      <c r="T292" s="209"/>
    </row>
    <row r="293" spans="19:20" x14ac:dyDescent="0.25">
      <c r="S293" s="209"/>
      <c r="T293" s="209"/>
    </row>
    <row r="294" spans="19:20" x14ac:dyDescent="0.25">
      <c r="S294" s="209"/>
      <c r="T294" s="209"/>
    </row>
    <row r="295" spans="19:20" x14ac:dyDescent="0.25">
      <c r="S295" s="209"/>
      <c r="T295" s="209"/>
    </row>
    <row r="296" spans="19:20" x14ac:dyDescent="0.25">
      <c r="S296" s="209"/>
      <c r="T296" s="209"/>
    </row>
    <row r="297" spans="19:20" x14ac:dyDescent="0.25">
      <c r="S297" s="209"/>
      <c r="T297" s="209"/>
    </row>
    <row r="298" spans="19:20" x14ac:dyDescent="0.25">
      <c r="S298" s="209"/>
      <c r="T298" s="209"/>
    </row>
    <row r="299" spans="19:20" x14ac:dyDescent="0.25">
      <c r="S299" s="209"/>
      <c r="T299" s="209"/>
    </row>
    <row r="300" spans="19:20" x14ac:dyDescent="0.25">
      <c r="S300" s="209"/>
      <c r="T300" s="209"/>
    </row>
    <row r="301" spans="19:20" x14ac:dyDescent="0.25">
      <c r="S301" s="209"/>
      <c r="T301" s="209"/>
    </row>
    <row r="302" spans="19:20" x14ac:dyDescent="0.25">
      <c r="S302" s="209"/>
      <c r="T302" s="209"/>
    </row>
    <row r="303" spans="19:20" x14ac:dyDescent="0.25">
      <c r="S303" s="209"/>
      <c r="T303" s="209"/>
    </row>
    <row r="304" spans="19:20" x14ac:dyDescent="0.25">
      <c r="S304" s="209"/>
      <c r="T304" s="209"/>
    </row>
    <row r="305" spans="19:20" x14ac:dyDescent="0.25">
      <c r="S305" s="209"/>
      <c r="T305" s="209"/>
    </row>
    <row r="306" spans="19:20" x14ac:dyDescent="0.25">
      <c r="S306" s="209"/>
      <c r="T306" s="209"/>
    </row>
    <row r="307" spans="19:20" x14ac:dyDescent="0.25">
      <c r="S307" s="209"/>
      <c r="T307" s="209"/>
    </row>
    <row r="308" spans="19:20" x14ac:dyDescent="0.25">
      <c r="S308" s="209"/>
      <c r="T308" s="209"/>
    </row>
    <row r="309" spans="19:20" x14ac:dyDescent="0.25">
      <c r="S309" s="209"/>
      <c r="T309" s="209"/>
    </row>
    <row r="310" spans="19:20" x14ac:dyDescent="0.25">
      <c r="S310" s="209"/>
      <c r="T310" s="209"/>
    </row>
    <row r="311" spans="19:20" x14ac:dyDescent="0.25">
      <c r="S311" s="209"/>
      <c r="T311" s="209"/>
    </row>
    <row r="312" spans="19:20" x14ac:dyDescent="0.25">
      <c r="S312" s="209"/>
      <c r="T312" s="209"/>
    </row>
    <row r="313" spans="19:20" x14ac:dyDescent="0.25">
      <c r="S313" s="209"/>
      <c r="T313" s="209"/>
    </row>
    <row r="314" spans="19:20" x14ac:dyDescent="0.25">
      <c r="S314" s="209"/>
      <c r="T314" s="209"/>
    </row>
    <row r="315" spans="19:20" x14ac:dyDescent="0.25">
      <c r="S315" s="209"/>
      <c r="T315" s="209"/>
    </row>
    <row r="316" spans="19:20" x14ac:dyDescent="0.25">
      <c r="S316" s="209"/>
      <c r="T316" s="209"/>
    </row>
    <row r="317" spans="19:20" x14ac:dyDescent="0.25">
      <c r="S317" s="209"/>
      <c r="T317" s="209"/>
    </row>
    <row r="318" spans="19:20" x14ac:dyDescent="0.25">
      <c r="S318" s="209"/>
      <c r="T318" s="209"/>
    </row>
    <row r="319" spans="19:20" x14ac:dyDescent="0.25">
      <c r="S319" s="209"/>
      <c r="T319" s="209"/>
    </row>
    <row r="320" spans="19:20" x14ac:dyDescent="0.25">
      <c r="S320" s="209"/>
      <c r="T320" s="209"/>
    </row>
    <row r="321" spans="19:20" x14ac:dyDescent="0.25">
      <c r="S321" s="209"/>
      <c r="T321" s="209"/>
    </row>
    <row r="322" spans="19:20" x14ac:dyDescent="0.25">
      <c r="S322" s="209"/>
      <c r="T322" s="209"/>
    </row>
    <row r="323" spans="19:20" x14ac:dyDescent="0.25">
      <c r="S323" s="209"/>
      <c r="T323" s="209"/>
    </row>
    <row r="324" spans="19:20" x14ac:dyDescent="0.25">
      <c r="S324" s="209"/>
      <c r="T324" s="209"/>
    </row>
    <row r="325" spans="19:20" x14ac:dyDescent="0.25">
      <c r="S325" s="209"/>
      <c r="T325" s="209"/>
    </row>
    <row r="326" spans="19:20" x14ac:dyDescent="0.25">
      <c r="S326" s="209"/>
      <c r="T326" s="209"/>
    </row>
    <row r="327" spans="19:20" x14ac:dyDescent="0.25">
      <c r="S327" s="209"/>
      <c r="T327" s="209"/>
    </row>
    <row r="328" spans="19:20" x14ac:dyDescent="0.25">
      <c r="S328" s="209"/>
      <c r="T328" s="209"/>
    </row>
    <row r="329" spans="19:20" x14ac:dyDescent="0.25">
      <c r="S329" s="209"/>
      <c r="T329" s="209"/>
    </row>
    <row r="330" spans="19:20" x14ac:dyDescent="0.25">
      <c r="S330" s="209"/>
      <c r="T330" s="209"/>
    </row>
    <row r="331" spans="19:20" x14ac:dyDescent="0.25">
      <c r="S331" s="209"/>
      <c r="T331" s="209"/>
    </row>
    <row r="332" spans="19:20" x14ac:dyDescent="0.25">
      <c r="S332" s="209"/>
      <c r="T332" s="209"/>
    </row>
    <row r="333" spans="19:20" x14ac:dyDescent="0.25">
      <c r="S333" s="209"/>
      <c r="T333" s="209"/>
    </row>
  </sheetData>
  <mergeCells count="16">
    <mergeCell ref="E5:G5"/>
    <mergeCell ref="I5:Q5"/>
    <mergeCell ref="A61:A65"/>
    <mergeCell ref="A66:A70"/>
    <mergeCell ref="A7:A11"/>
    <mergeCell ref="E42:G42"/>
    <mergeCell ref="I42:Q42"/>
    <mergeCell ref="A44:A48"/>
    <mergeCell ref="A49:A53"/>
    <mergeCell ref="E59:G59"/>
    <mergeCell ref="I59:Q59"/>
    <mergeCell ref="E21:G21"/>
    <mergeCell ref="I21:Q21"/>
    <mergeCell ref="A23:A27"/>
    <mergeCell ref="A28:A32"/>
    <mergeCell ref="A12:A1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344"/>
  <sheetViews>
    <sheetView topLeftCell="A10" zoomScaleNormal="100" workbookViewId="0">
      <selection activeCell="D24" sqref="D24"/>
    </sheetView>
  </sheetViews>
  <sheetFormatPr defaultColWidth="9" defaultRowHeight="13.2" x14ac:dyDescent="0.25"/>
  <cols>
    <col min="1" max="1" width="9" style="213"/>
    <col min="2" max="2" width="9" style="239" customWidth="1"/>
    <col min="3" max="3" width="12.77734375" style="213" customWidth="1"/>
    <col min="4" max="4" width="11.33203125" style="210" customWidth="1"/>
    <col min="5" max="5" width="9.21875" style="213" customWidth="1"/>
    <col min="6" max="6" width="2" style="213" customWidth="1"/>
    <col min="7" max="7" width="9" style="213"/>
    <col min="8" max="8" width="2" style="213" customWidth="1"/>
    <col min="9" max="9" width="9" style="213"/>
    <col min="10" max="10" width="2.21875" style="213" customWidth="1"/>
    <col min="11" max="11" width="5.77734375" style="213" customWidth="1"/>
    <col min="12" max="12" width="1.77734375" style="213" customWidth="1"/>
    <col min="13" max="13" width="9" style="213"/>
    <col min="14" max="14" width="7.33203125" style="213" customWidth="1"/>
    <col min="15" max="15" width="1.6640625" style="213" customWidth="1"/>
    <col min="16" max="16" width="6.44140625" style="213" customWidth="1"/>
    <col min="17" max="17" width="2.21875" style="213" customWidth="1"/>
    <col min="18" max="18" width="6.109375" style="213" customWidth="1"/>
    <col min="19" max="19" width="1.33203125" style="213" customWidth="1"/>
    <col min="20" max="20" width="9" style="213"/>
    <col min="21" max="21" width="14.77734375" style="244" customWidth="1"/>
    <col min="22" max="22" width="16.77734375" style="244" customWidth="1"/>
    <col min="23" max="25" width="9" style="213"/>
    <col min="26" max="26" width="13.6640625" style="213" customWidth="1"/>
    <col min="27" max="27" width="10.6640625" style="213" customWidth="1"/>
    <col min="28" max="28" width="19.21875" style="213" bestFit="1" customWidth="1"/>
    <col min="29" max="29" width="19.33203125" style="213" bestFit="1" customWidth="1"/>
    <col min="30" max="30" width="11.77734375" style="213" customWidth="1"/>
    <col min="31" max="39" width="9" style="213"/>
    <col min="40" max="40" width="14.33203125" style="213" customWidth="1"/>
    <col min="41" max="41" width="19.33203125" style="213" customWidth="1"/>
    <col min="42" max="42" width="9" style="213"/>
    <col min="43" max="43" width="9.6640625" style="213" customWidth="1"/>
    <col min="44" max="56" width="9" style="213"/>
    <col min="57" max="57" width="29" style="213" customWidth="1"/>
    <col min="58" max="16384" width="9" style="213"/>
  </cols>
  <sheetData>
    <row r="1" spans="1:65" ht="17.399999999999999" x14ac:dyDescent="0.3">
      <c r="A1" s="250" t="s">
        <v>328</v>
      </c>
    </row>
    <row r="8" spans="1:65" ht="12" x14ac:dyDescent="0.2"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43"/>
    </row>
    <row r="9" spans="1:65" x14ac:dyDescent="0.25">
      <c r="Y9" s="222" t="s">
        <v>1623</v>
      </c>
      <c r="Z9" s="205">
        <v>43160</v>
      </c>
    </row>
    <row r="10" spans="1:65" x14ac:dyDescent="0.25">
      <c r="Y10" s="222" t="s">
        <v>1624</v>
      </c>
      <c r="Z10" s="205">
        <v>43070</v>
      </c>
    </row>
    <row r="11" spans="1:65" ht="12.75" customHeight="1" x14ac:dyDescent="0.35">
      <c r="C11" s="247" t="s">
        <v>1840</v>
      </c>
      <c r="X11" s="222"/>
      <c r="Z11" s="323" t="s">
        <v>1621</v>
      </c>
      <c r="AA11" s="323"/>
      <c r="AB11" s="323"/>
      <c r="AC11" s="323"/>
      <c r="AD11" s="225"/>
      <c r="AN11" s="323" t="s">
        <v>1644</v>
      </c>
      <c r="AO11" s="323"/>
      <c r="AP11" s="323"/>
      <c r="AQ11" s="323"/>
      <c r="AR11" s="225"/>
      <c r="BB11" s="323" t="s">
        <v>1646</v>
      </c>
      <c r="BC11" s="323"/>
      <c r="BD11" s="323"/>
      <c r="BE11" s="323"/>
      <c r="BF11" s="225"/>
    </row>
    <row r="12" spans="1:65" x14ac:dyDescent="0.25">
      <c r="C12" s="247" t="s">
        <v>1857</v>
      </c>
      <c r="D12" s="211"/>
      <c r="E12" s="214"/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Z12" s="230"/>
      <c r="AA12" s="230"/>
      <c r="AB12" s="226" t="s">
        <v>1619</v>
      </c>
      <c r="AC12" s="226" t="s">
        <v>507</v>
      </c>
      <c r="AD12" s="226" t="s">
        <v>268</v>
      </c>
      <c r="AE12" s="222" t="s">
        <v>1579</v>
      </c>
      <c r="AF12" s="222" t="s">
        <v>1620</v>
      </c>
      <c r="AG12" s="222"/>
      <c r="AH12" s="222" t="s">
        <v>1580</v>
      </c>
      <c r="AI12" s="222" t="s">
        <v>1581</v>
      </c>
      <c r="AJ12" s="222" t="s">
        <v>1582</v>
      </c>
      <c r="AK12" s="222" t="s">
        <v>821</v>
      </c>
      <c r="AN12" s="230"/>
      <c r="AO12" s="230"/>
      <c r="AP12" s="226" t="s">
        <v>1619</v>
      </c>
      <c r="AQ12" s="226" t="s">
        <v>507</v>
      </c>
      <c r="AR12" s="226" t="s">
        <v>268</v>
      </c>
      <c r="AS12" s="222" t="s">
        <v>1579</v>
      </c>
      <c r="AT12" s="222" t="s">
        <v>1620</v>
      </c>
      <c r="AU12" s="222" t="s">
        <v>485</v>
      </c>
      <c r="AV12" s="222" t="s">
        <v>1580</v>
      </c>
      <c r="AW12" s="222" t="s">
        <v>1581</v>
      </c>
      <c r="AX12" s="222" t="s">
        <v>1582</v>
      </c>
      <c r="AY12" s="222" t="s">
        <v>821</v>
      </c>
      <c r="BB12" s="230"/>
      <c r="BC12" s="230"/>
      <c r="BD12" s="226" t="s">
        <v>1619</v>
      </c>
      <c r="BE12" s="226" t="s">
        <v>507</v>
      </c>
      <c r="BF12" s="226" t="s">
        <v>268</v>
      </c>
      <c r="BG12" s="222" t="s">
        <v>1579</v>
      </c>
      <c r="BH12" s="222" t="s">
        <v>1620</v>
      </c>
      <c r="BI12" s="222"/>
      <c r="BJ12" s="222" t="s">
        <v>1580</v>
      </c>
      <c r="BK12" s="222" t="s">
        <v>1581</v>
      </c>
      <c r="BL12" s="222" t="s">
        <v>1582</v>
      </c>
      <c r="BM12" s="222" t="s">
        <v>821</v>
      </c>
    </row>
    <row r="13" spans="1:65" x14ac:dyDescent="0.25">
      <c r="B13" s="244"/>
      <c r="C13" s="211"/>
      <c r="D13" s="211"/>
      <c r="E13" s="221"/>
      <c r="F13" s="206"/>
      <c r="G13" s="318" t="s">
        <v>1836</v>
      </c>
      <c r="H13" s="318"/>
      <c r="I13" s="318"/>
      <c r="J13" s="206"/>
      <c r="K13" s="318" t="s">
        <v>355</v>
      </c>
      <c r="L13" s="318"/>
      <c r="M13" s="318"/>
      <c r="N13" s="318"/>
      <c r="O13" s="318"/>
      <c r="P13" s="318"/>
      <c r="Q13" s="318"/>
      <c r="R13" s="318"/>
      <c r="S13" s="318"/>
      <c r="U13" s="244" t="s">
        <v>1832</v>
      </c>
      <c r="Z13" s="232"/>
      <c r="AA13" s="232"/>
      <c r="AB13" s="237" t="s">
        <v>381</v>
      </c>
      <c r="AC13" s="237" t="s">
        <v>128</v>
      </c>
      <c r="AD13" s="237" t="s">
        <v>129</v>
      </c>
      <c r="AE13" s="237" t="s">
        <v>382</v>
      </c>
      <c r="AF13" s="237" t="s">
        <v>126</v>
      </c>
      <c r="AG13" s="237" t="s">
        <v>127</v>
      </c>
      <c r="AH13" s="119" t="s">
        <v>494</v>
      </c>
      <c r="AI13" s="119" t="s">
        <v>495</v>
      </c>
      <c r="AJ13" s="119" t="s">
        <v>496</v>
      </c>
      <c r="AK13" s="119" t="s">
        <v>497</v>
      </c>
      <c r="AN13" s="232"/>
      <c r="AO13" s="232"/>
      <c r="AP13" s="237" t="s">
        <v>381</v>
      </c>
      <c r="AQ13" s="237" t="s">
        <v>128</v>
      </c>
      <c r="AR13" s="237" t="s">
        <v>129</v>
      </c>
      <c r="AS13" s="237" t="s">
        <v>382</v>
      </c>
      <c r="AT13" s="237" t="s">
        <v>126</v>
      </c>
      <c r="AU13" s="237" t="s">
        <v>127</v>
      </c>
      <c r="AV13" s="119" t="s">
        <v>494</v>
      </c>
      <c r="AW13" s="119" t="s">
        <v>495</v>
      </c>
      <c r="AX13" s="119" t="s">
        <v>496</v>
      </c>
      <c r="AY13" s="119" t="s">
        <v>497</v>
      </c>
      <c r="BB13" s="232"/>
      <c r="BC13" s="232"/>
      <c r="BD13" s="237" t="s">
        <v>381</v>
      </c>
      <c r="BE13" s="237" t="s">
        <v>128</v>
      </c>
      <c r="BF13" s="237" t="s">
        <v>129</v>
      </c>
      <c r="BG13" s="237" t="s">
        <v>382</v>
      </c>
      <c r="BH13" s="237" t="s">
        <v>126</v>
      </c>
      <c r="BI13" s="237" t="s">
        <v>127</v>
      </c>
      <c r="BJ13" s="119" t="s">
        <v>494</v>
      </c>
      <c r="BK13" s="119" t="s">
        <v>495</v>
      </c>
      <c r="BL13" s="119" t="s">
        <v>496</v>
      </c>
      <c r="BM13" s="119" t="s">
        <v>497</v>
      </c>
    </row>
    <row r="14" spans="1:65" x14ac:dyDescent="0.25">
      <c r="C14" s="223"/>
      <c r="D14" s="223"/>
      <c r="E14" s="218" t="s">
        <v>115</v>
      </c>
      <c r="F14" s="215"/>
      <c r="G14" s="216" t="s">
        <v>507</v>
      </c>
      <c r="H14" s="215"/>
      <c r="I14" s="215" t="s">
        <v>1567</v>
      </c>
      <c r="J14" s="217"/>
      <c r="K14" s="218" t="s">
        <v>1579</v>
      </c>
      <c r="L14" s="215"/>
      <c r="M14" s="215" t="s">
        <v>484</v>
      </c>
      <c r="N14" s="219" t="s">
        <v>1847</v>
      </c>
      <c r="O14" s="220"/>
      <c r="P14" s="219" t="s">
        <v>1581</v>
      </c>
      <c r="Q14" s="220"/>
      <c r="R14" s="219" t="s">
        <v>1582</v>
      </c>
      <c r="S14" s="220"/>
      <c r="U14" s="244" t="s">
        <v>1833</v>
      </c>
      <c r="V14" s="244" t="s">
        <v>1834</v>
      </c>
      <c r="Z14" s="229" t="s">
        <v>1583</v>
      </c>
      <c r="AA14" s="230" t="s">
        <v>244</v>
      </c>
      <c r="AB14" s="209">
        <v>200457</v>
      </c>
      <c r="AC14" s="209">
        <v>108516</v>
      </c>
      <c r="AD14" s="209">
        <v>91941</v>
      </c>
      <c r="AE14" s="209">
        <v>45908</v>
      </c>
      <c r="AF14" s="209">
        <v>116348</v>
      </c>
      <c r="AG14" s="209">
        <v>38202</v>
      </c>
      <c r="AH14" s="209">
        <v>11865</v>
      </c>
      <c r="AI14" s="209">
        <v>21174</v>
      </c>
      <c r="AJ14" s="209">
        <v>5163</v>
      </c>
      <c r="AK14" s="209">
        <v>0</v>
      </c>
      <c r="AN14" s="227" t="s">
        <v>1625</v>
      </c>
      <c r="AO14" s="228" t="s">
        <v>243</v>
      </c>
      <c r="AP14" s="209">
        <v>43883</v>
      </c>
      <c r="AQ14" s="209">
        <v>43818</v>
      </c>
      <c r="AR14" s="209">
        <v>65</v>
      </c>
      <c r="AS14" s="209">
        <v>271</v>
      </c>
      <c r="AT14" s="209">
        <v>87</v>
      </c>
      <c r="AU14" s="209">
        <v>43525</v>
      </c>
      <c r="AV14" s="209">
        <v>37185</v>
      </c>
      <c r="AW14" s="209">
        <v>5240</v>
      </c>
      <c r="AX14" s="209">
        <v>1100</v>
      </c>
      <c r="AY14" s="209">
        <v>0</v>
      </c>
      <c r="BB14" s="227" t="s">
        <v>1647</v>
      </c>
      <c r="BC14" s="228" t="s">
        <v>387</v>
      </c>
      <c r="BD14" s="209">
        <v>202646</v>
      </c>
      <c r="BE14" s="209">
        <v>95799</v>
      </c>
      <c r="BF14" s="209">
        <v>106847</v>
      </c>
      <c r="BG14" s="209">
        <v>58599</v>
      </c>
      <c r="BH14" s="209">
        <v>56786</v>
      </c>
      <c r="BI14" s="209">
        <v>87261</v>
      </c>
      <c r="BJ14" s="209">
        <v>8651</v>
      </c>
      <c r="BK14" s="209">
        <v>58586</v>
      </c>
      <c r="BL14" s="209">
        <v>20024</v>
      </c>
      <c r="BM14" s="209">
        <v>0</v>
      </c>
    </row>
    <row r="15" spans="1:65" x14ac:dyDescent="0.25">
      <c r="B15" s="239">
        <v>1</v>
      </c>
      <c r="C15" s="315" t="s">
        <v>242</v>
      </c>
      <c r="D15" s="240" t="str">
        <f>INDEX($AO$58:$AO$78,MATCH(LARGE($AP$58:$AP$78,ROWS($B$15:$B15)),$AP$58:$AP$78,0),0)</f>
        <v>Hong Kong</v>
      </c>
      <c r="E15" s="257">
        <f>VLOOKUP($D15,$AO$58:$AX$78,2,FALSE)/1000</f>
        <v>3.968</v>
      </c>
      <c r="F15" s="257"/>
      <c r="G15" s="257">
        <f>VLOOKUP($D15,$AO$58:$AX$78,3,FALSE)/1000</f>
        <v>-1.03</v>
      </c>
      <c r="H15" s="257"/>
      <c r="I15" s="257">
        <f>VLOOKUP($D15,$AO$58:$AX$78,4,FALSE)/1000</f>
        <v>4.9969999999999999</v>
      </c>
      <c r="J15" s="257"/>
      <c r="K15" s="257">
        <f>VLOOKUP($D15,$AO$58:$AX$78,5,FALSE)/1000</f>
        <v>1.093</v>
      </c>
      <c r="L15" s="257"/>
      <c r="M15" s="257">
        <f>VLOOKUP($D15,$AO$58:$AX$78,6,FALSE)/1000</f>
        <v>-5.9560000000000004</v>
      </c>
      <c r="N15" s="257">
        <f>VLOOKUP($D15,$AO$58:$AX$78,8,FALSE)/1000</f>
        <v>-0.25600000000000001</v>
      </c>
      <c r="O15" s="257"/>
      <c r="P15" s="257">
        <f>VLOOKUP($D15,$AO$58:$AX$78,9,FALSE)/1000</f>
        <v>7.77</v>
      </c>
      <c r="Q15" s="257"/>
      <c r="R15" s="257">
        <f>VLOOKUP($D15,$AO$58:$AX$78,10,FALSE)/1000</f>
        <v>1.3149999999999999</v>
      </c>
      <c r="S15" s="211"/>
      <c r="U15" s="246">
        <f>E15-SUM(G15:I15)</f>
        <v>1.000000000000334E-3</v>
      </c>
      <c r="V15" s="246">
        <f>E15-SUM(K15:R15)</f>
        <v>2.000000000001112E-3</v>
      </c>
      <c r="Z15" s="229" t="s">
        <v>1584</v>
      </c>
      <c r="AA15" s="230" t="s">
        <v>63</v>
      </c>
      <c r="AB15" s="209">
        <v>915273</v>
      </c>
      <c r="AC15" s="209">
        <v>414240</v>
      </c>
      <c r="AD15" s="209">
        <v>501033</v>
      </c>
      <c r="AE15" s="209">
        <v>57756</v>
      </c>
      <c r="AF15" s="209">
        <v>270205</v>
      </c>
      <c r="AG15" s="209">
        <v>587312</v>
      </c>
      <c r="AH15" s="209">
        <v>420227</v>
      </c>
      <c r="AI15" s="209">
        <v>120560</v>
      </c>
      <c r="AJ15" s="209">
        <v>46517</v>
      </c>
      <c r="AK15" s="209">
        <v>8</v>
      </c>
      <c r="AN15" s="229" t="s">
        <v>1626</v>
      </c>
      <c r="AO15" s="230" t="s">
        <v>318</v>
      </c>
      <c r="AP15" s="209">
        <v>11581</v>
      </c>
      <c r="AQ15" s="209">
        <v>11468</v>
      </c>
      <c r="AR15" s="209">
        <v>114</v>
      </c>
      <c r="AS15" s="209">
        <v>101</v>
      </c>
      <c r="AT15" s="209">
        <v>1</v>
      </c>
      <c r="AU15" s="209">
        <v>11479</v>
      </c>
      <c r="AV15" s="209">
        <v>1889</v>
      </c>
      <c r="AW15" s="209">
        <v>8386</v>
      </c>
      <c r="AX15" s="209">
        <v>1204</v>
      </c>
      <c r="AY15" s="209">
        <v>0</v>
      </c>
      <c r="BB15" s="229" t="s">
        <v>1648</v>
      </c>
      <c r="BC15" s="230" t="s">
        <v>257</v>
      </c>
      <c r="BD15" s="209">
        <v>71894</v>
      </c>
      <c r="BE15" s="209">
        <v>24088</v>
      </c>
      <c r="BF15" s="209">
        <v>47806</v>
      </c>
      <c r="BG15" s="209">
        <v>11050</v>
      </c>
      <c r="BH15" s="209">
        <v>12426</v>
      </c>
      <c r="BI15" s="209">
        <v>48418</v>
      </c>
      <c r="BJ15" s="209">
        <v>12576</v>
      </c>
      <c r="BK15" s="209">
        <v>28484</v>
      </c>
      <c r="BL15" s="209">
        <v>7358</v>
      </c>
      <c r="BM15" s="209">
        <v>0</v>
      </c>
    </row>
    <row r="16" spans="1:65" x14ac:dyDescent="0.25">
      <c r="B16" s="239">
        <v>2</v>
      </c>
      <c r="C16" s="316"/>
      <c r="D16" s="240" t="str">
        <f>INDEX($AO$58:$AO$78,MATCH(LARGE($AP$58:$AP$78,ROWS($B$15:$B16)),$AP$58:$AP$78,0),0)</f>
        <v>Jersey</v>
      </c>
      <c r="E16" s="257">
        <f t="shared" ref="E16:E22" si="0">VLOOKUP($D16,$AO$58:$AX$78,2,FALSE)/1000</f>
        <v>1.1080000000000001</v>
      </c>
      <c r="F16" s="257"/>
      <c r="G16" s="257">
        <f t="shared" ref="G16:G22" si="1">VLOOKUP($D16,$AO$58:$AX$78,3,FALSE)/1000</f>
        <v>1.0249999999999999</v>
      </c>
      <c r="H16" s="257"/>
      <c r="I16" s="257">
        <f t="shared" ref="I16:I22" si="2">VLOOKUP($D16,$AO$58:$AX$78,4,FALSE)/1000</f>
        <v>8.2000000000000003E-2</v>
      </c>
      <c r="J16" s="257"/>
      <c r="K16" s="257">
        <f t="shared" ref="K16:K22" si="3">VLOOKUP($D16,$AO$58:$AX$78,5,FALSE)/1000</f>
        <v>-6.8000000000000005E-2</v>
      </c>
      <c r="L16" s="257"/>
      <c r="M16" s="257">
        <f t="shared" ref="M16:M22" si="4">VLOOKUP($D16,$AO$58:$AX$78,6,FALSE)/1000</f>
        <v>-3.6999999999999998E-2</v>
      </c>
      <c r="N16" s="257">
        <f t="shared" ref="N16:N22" si="5">VLOOKUP($D16,$AO$58:$AX$78,8,FALSE)/1000</f>
        <v>-0.253</v>
      </c>
      <c r="O16" s="257"/>
      <c r="P16" s="257">
        <f t="shared" ref="P16:P22" si="6">VLOOKUP($D16,$AO$58:$AX$78,9,FALSE)/1000</f>
        <v>1.1639999999999999</v>
      </c>
      <c r="Q16" s="257"/>
      <c r="R16" s="257">
        <f t="shared" ref="R16:R22" si="7">VLOOKUP($D16,$AO$58:$AX$78,10,FALSE)/1000</f>
        <v>0.30099999999999999</v>
      </c>
      <c r="S16" s="211"/>
      <c r="U16" s="246">
        <f t="shared" ref="U16:U22" si="8">E16-SUM(G16:I16)</f>
        <v>1.0000000000001119E-3</v>
      </c>
      <c r="V16" s="246">
        <f t="shared" ref="V16:V22" si="9">E16-SUM(K16:R16)</f>
        <v>1.0000000000001119E-3</v>
      </c>
      <c r="Z16" s="229" t="s">
        <v>1585</v>
      </c>
      <c r="AA16" s="230" t="s">
        <v>249</v>
      </c>
      <c r="AB16" s="209">
        <v>90156</v>
      </c>
      <c r="AC16" s="209">
        <v>57116</v>
      </c>
      <c r="AD16" s="209">
        <v>33041</v>
      </c>
      <c r="AE16" s="209">
        <v>1711</v>
      </c>
      <c r="AF16" s="209">
        <v>6796</v>
      </c>
      <c r="AG16" s="209">
        <v>81650</v>
      </c>
      <c r="AH16" s="209">
        <v>36723</v>
      </c>
      <c r="AI16" s="209">
        <v>15290</v>
      </c>
      <c r="AJ16" s="209">
        <v>29636</v>
      </c>
      <c r="AK16" s="209">
        <v>0</v>
      </c>
      <c r="AN16" s="229" t="s">
        <v>1627</v>
      </c>
      <c r="AO16" s="230" t="s">
        <v>239</v>
      </c>
      <c r="AP16" s="209">
        <v>4447</v>
      </c>
      <c r="AQ16" s="209">
        <v>1069</v>
      </c>
      <c r="AR16" s="209">
        <v>3378</v>
      </c>
      <c r="AS16" s="209">
        <v>689</v>
      </c>
      <c r="AT16" s="209">
        <v>345</v>
      </c>
      <c r="AU16" s="209">
        <v>3413</v>
      </c>
      <c r="AV16" s="209">
        <v>17</v>
      </c>
      <c r="AW16" s="209">
        <v>2054</v>
      </c>
      <c r="AX16" s="209">
        <v>1342</v>
      </c>
      <c r="AY16" s="209">
        <v>0</v>
      </c>
      <c r="BB16" s="229" t="s">
        <v>1649</v>
      </c>
      <c r="BC16" s="230" t="s">
        <v>248</v>
      </c>
      <c r="BD16" s="209">
        <v>58776</v>
      </c>
      <c r="BE16" s="209">
        <v>17120</v>
      </c>
      <c r="BF16" s="209">
        <v>41656</v>
      </c>
      <c r="BG16" s="209">
        <v>8016</v>
      </c>
      <c r="BH16" s="209">
        <v>24889</v>
      </c>
      <c r="BI16" s="209">
        <v>25871</v>
      </c>
      <c r="BJ16" s="209">
        <v>2585</v>
      </c>
      <c r="BK16" s="209">
        <v>10143</v>
      </c>
      <c r="BL16" s="209">
        <v>13143</v>
      </c>
      <c r="BM16" s="209">
        <v>0</v>
      </c>
    </row>
    <row r="17" spans="1:65" x14ac:dyDescent="0.25">
      <c r="B17" s="239">
        <v>3</v>
      </c>
      <c r="C17" s="316"/>
      <c r="D17" s="240" t="str">
        <f>INDEX($AO$58:$AO$78,MATCH(LARGE($AP$58:$AP$78,ROWS($B$15:$B17)),$AP$58:$AP$78,0),0)</f>
        <v>Bahamas</v>
      </c>
      <c r="E17" s="257">
        <f t="shared" si="0"/>
        <v>0.98699999999999999</v>
      </c>
      <c r="F17" s="257"/>
      <c r="G17" s="257">
        <f t="shared" si="1"/>
        <v>0.98599999999999999</v>
      </c>
      <c r="H17" s="257"/>
      <c r="I17" s="257">
        <f t="shared" si="2"/>
        <v>1E-3</v>
      </c>
      <c r="J17" s="257"/>
      <c r="K17" s="257">
        <f t="shared" si="3"/>
        <v>0.57199999999999995</v>
      </c>
      <c r="L17" s="257"/>
      <c r="M17" s="257">
        <f t="shared" si="4"/>
        <v>0</v>
      </c>
      <c r="N17" s="257">
        <f t="shared" si="5"/>
        <v>0.35199999999999998</v>
      </c>
      <c r="O17" s="257"/>
      <c r="P17" s="257">
        <f t="shared" si="6"/>
        <v>5.8999999999999997E-2</v>
      </c>
      <c r="Q17" s="257"/>
      <c r="R17" s="257">
        <f t="shared" si="7"/>
        <v>3.0000000000000001E-3</v>
      </c>
      <c r="S17" s="211"/>
      <c r="U17" s="246">
        <f t="shared" si="8"/>
        <v>0</v>
      </c>
      <c r="V17" s="246">
        <f t="shared" si="9"/>
        <v>1.0000000000001119E-3</v>
      </c>
      <c r="Z17" s="229" t="s">
        <v>1586</v>
      </c>
      <c r="AA17" s="230" t="s">
        <v>4</v>
      </c>
      <c r="AB17" s="209">
        <v>12929</v>
      </c>
      <c r="AC17" s="209">
        <v>12788</v>
      </c>
      <c r="AD17" s="209">
        <v>140</v>
      </c>
      <c r="AE17" s="209">
        <v>3497</v>
      </c>
      <c r="AF17" s="209">
        <v>5926</v>
      </c>
      <c r="AG17" s="209">
        <v>3505</v>
      </c>
      <c r="AH17" s="209">
        <v>390</v>
      </c>
      <c r="AI17" s="209">
        <v>2937</v>
      </c>
      <c r="AJ17" s="209">
        <v>178</v>
      </c>
      <c r="AK17" s="209">
        <v>0</v>
      </c>
      <c r="AN17" s="229" t="s">
        <v>1628</v>
      </c>
      <c r="AO17" s="230" t="s">
        <v>250</v>
      </c>
      <c r="AP17" s="209">
        <v>9140</v>
      </c>
      <c r="AQ17" s="209">
        <v>6812</v>
      </c>
      <c r="AR17" s="209">
        <v>2328</v>
      </c>
      <c r="AS17" s="209">
        <v>295</v>
      </c>
      <c r="AT17" s="209">
        <v>123</v>
      </c>
      <c r="AU17" s="209">
        <v>8722</v>
      </c>
      <c r="AV17" s="209">
        <v>2804</v>
      </c>
      <c r="AW17" s="209">
        <v>3964</v>
      </c>
      <c r="AX17" s="209">
        <v>1953</v>
      </c>
      <c r="AY17" s="209">
        <v>0</v>
      </c>
      <c r="BB17" s="229" t="s">
        <v>1650</v>
      </c>
      <c r="BC17" s="230" t="s">
        <v>260</v>
      </c>
      <c r="BD17" s="209">
        <v>12694</v>
      </c>
      <c r="BE17" s="209">
        <v>4712</v>
      </c>
      <c r="BF17" s="209">
        <v>7982</v>
      </c>
      <c r="BG17" s="209">
        <v>3992</v>
      </c>
      <c r="BH17" s="209">
        <v>2555</v>
      </c>
      <c r="BI17" s="209">
        <v>6146</v>
      </c>
      <c r="BJ17" s="209">
        <v>810</v>
      </c>
      <c r="BK17" s="209">
        <v>5062</v>
      </c>
      <c r="BL17" s="209">
        <v>275</v>
      </c>
      <c r="BM17" s="209">
        <v>0</v>
      </c>
    </row>
    <row r="18" spans="1:65" x14ac:dyDescent="0.25">
      <c r="B18" s="239">
        <v>4</v>
      </c>
      <c r="C18" s="316"/>
      <c r="D18" s="240" t="str">
        <f>INDEX($AO$58:$AO$78,MATCH(LARGE($AP$58:$AP$78,ROWS($B$15:$B18)),$AP$58:$AP$78,0),0)</f>
        <v>Bermuda</v>
      </c>
      <c r="E18" s="257">
        <f t="shared" si="0"/>
        <v>0.78500000000000003</v>
      </c>
      <c r="F18" s="257"/>
      <c r="G18" s="257">
        <f t="shared" si="1"/>
        <v>0.57699999999999996</v>
      </c>
      <c r="H18" s="257"/>
      <c r="I18" s="257">
        <f t="shared" si="2"/>
        <v>0.20799999999999999</v>
      </c>
      <c r="J18" s="257"/>
      <c r="K18" s="257">
        <f t="shared" si="3"/>
        <v>-0.122</v>
      </c>
      <c r="L18" s="257"/>
      <c r="M18" s="257">
        <f t="shared" si="4"/>
        <v>-2.4E-2</v>
      </c>
      <c r="N18" s="257">
        <f t="shared" si="5"/>
        <v>0.67500000000000004</v>
      </c>
      <c r="O18" s="257"/>
      <c r="P18" s="257">
        <f t="shared" si="6"/>
        <v>0.39500000000000002</v>
      </c>
      <c r="Q18" s="257"/>
      <c r="R18" s="257">
        <f t="shared" si="7"/>
        <v>-0.13800000000000001</v>
      </c>
      <c r="S18" s="211"/>
      <c r="U18" s="246">
        <f t="shared" si="8"/>
        <v>0</v>
      </c>
      <c r="V18" s="246">
        <f t="shared" si="9"/>
        <v>-1.0000000000000009E-3</v>
      </c>
      <c r="Z18" s="229" t="s">
        <v>1587</v>
      </c>
      <c r="AA18" s="230" t="s">
        <v>209</v>
      </c>
      <c r="AB18" s="209">
        <v>8929</v>
      </c>
      <c r="AC18" s="209">
        <v>8929</v>
      </c>
      <c r="AD18" s="209">
        <v>0</v>
      </c>
      <c r="AE18" s="209">
        <v>4461</v>
      </c>
      <c r="AF18" s="209">
        <v>1858</v>
      </c>
      <c r="AG18" s="209">
        <v>2610</v>
      </c>
      <c r="AH18" s="209">
        <v>1253</v>
      </c>
      <c r="AI18" s="209">
        <v>1308</v>
      </c>
      <c r="AJ18" s="209">
        <v>49</v>
      </c>
      <c r="AK18" s="209">
        <v>0</v>
      </c>
      <c r="AN18" s="229" t="s">
        <v>1629</v>
      </c>
      <c r="AO18" s="230" t="s">
        <v>6</v>
      </c>
      <c r="AP18" s="209">
        <v>6312</v>
      </c>
      <c r="AQ18" s="209">
        <v>2656</v>
      </c>
      <c r="AR18" s="209">
        <v>3656</v>
      </c>
      <c r="AS18" s="209">
        <v>1239</v>
      </c>
      <c r="AT18" s="209">
        <v>671</v>
      </c>
      <c r="AU18" s="209">
        <v>4402</v>
      </c>
      <c r="AV18" s="209">
        <v>306</v>
      </c>
      <c r="AW18" s="209">
        <v>2791</v>
      </c>
      <c r="AX18" s="209">
        <v>1305</v>
      </c>
      <c r="AY18" s="209">
        <v>0</v>
      </c>
      <c r="BB18" s="229" t="s">
        <v>1651</v>
      </c>
      <c r="BC18" s="230" t="s">
        <v>24</v>
      </c>
      <c r="BD18" s="209">
        <v>3759</v>
      </c>
      <c r="BE18" s="209">
        <v>2916</v>
      </c>
      <c r="BF18" s="209">
        <v>843</v>
      </c>
      <c r="BG18" s="209">
        <v>634</v>
      </c>
      <c r="BH18" s="209">
        <v>521</v>
      </c>
      <c r="BI18" s="209">
        <v>2605</v>
      </c>
      <c r="BJ18" s="209">
        <v>1450</v>
      </c>
      <c r="BK18" s="209">
        <v>1076</v>
      </c>
      <c r="BL18" s="209">
        <v>79</v>
      </c>
      <c r="BM18" s="209">
        <v>0</v>
      </c>
    </row>
    <row r="19" spans="1:65" x14ac:dyDescent="0.25">
      <c r="B19" s="239">
        <v>5</v>
      </c>
      <c r="C19" s="317"/>
      <c r="D19" s="241" t="str">
        <f>INDEX($AO$58:$AO$78,MATCH(LARGE($AP$58:$AP$78,ROWS($B$15:$B19)),$AP$58:$AP$78,0),0)</f>
        <v>Singapore</v>
      </c>
      <c r="E19" s="258">
        <f t="shared" si="0"/>
        <v>0.78200000000000003</v>
      </c>
      <c r="F19" s="258"/>
      <c r="G19" s="258">
        <f t="shared" si="1"/>
        <v>2.4209999999999998</v>
      </c>
      <c r="H19" s="258"/>
      <c r="I19" s="258">
        <f t="shared" si="2"/>
        <v>-1.639</v>
      </c>
      <c r="J19" s="258"/>
      <c r="K19" s="258">
        <f t="shared" si="3"/>
        <v>0.90500000000000003</v>
      </c>
      <c r="L19" s="258"/>
      <c r="M19" s="258">
        <f t="shared" si="4"/>
        <v>1.391</v>
      </c>
      <c r="N19" s="258">
        <f t="shared" si="5"/>
        <v>6.9000000000000006E-2</v>
      </c>
      <c r="O19" s="258"/>
      <c r="P19" s="258">
        <f t="shared" si="6"/>
        <v>-1.673</v>
      </c>
      <c r="Q19" s="258"/>
      <c r="R19" s="258">
        <f t="shared" si="7"/>
        <v>0.09</v>
      </c>
      <c r="S19" s="224"/>
      <c r="U19" s="246">
        <f t="shared" si="8"/>
        <v>0</v>
      </c>
      <c r="V19" s="246">
        <f t="shared" si="9"/>
        <v>0</v>
      </c>
      <c r="Z19" s="229" t="s">
        <v>1588</v>
      </c>
      <c r="AA19" s="230" t="s">
        <v>222</v>
      </c>
      <c r="AB19" s="209">
        <v>7416</v>
      </c>
      <c r="AC19" s="209">
        <v>7390</v>
      </c>
      <c r="AD19" s="209">
        <v>27</v>
      </c>
      <c r="AE19" s="209">
        <v>2010</v>
      </c>
      <c r="AF19" s="209">
        <v>1065</v>
      </c>
      <c r="AG19" s="209">
        <v>4342</v>
      </c>
      <c r="AH19" s="209">
        <v>1834</v>
      </c>
      <c r="AI19" s="209">
        <v>2443</v>
      </c>
      <c r="AJ19" s="209">
        <v>65</v>
      </c>
      <c r="AK19" s="209">
        <v>0</v>
      </c>
      <c r="AN19" s="229" t="s">
        <v>1630</v>
      </c>
      <c r="AO19" s="230" t="s">
        <v>28</v>
      </c>
      <c r="AP19" s="209">
        <v>1466</v>
      </c>
      <c r="AQ19" s="209">
        <v>1462</v>
      </c>
      <c r="AR19" s="209">
        <v>4</v>
      </c>
      <c r="AS19" s="209">
        <v>522</v>
      </c>
      <c r="AT19" s="209">
        <v>101</v>
      </c>
      <c r="AU19" s="209">
        <v>843</v>
      </c>
      <c r="AV19" s="209">
        <v>70</v>
      </c>
      <c r="AW19" s="209">
        <v>744</v>
      </c>
      <c r="AX19" s="209">
        <v>29</v>
      </c>
      <c r="AY19" s="209">
        <v>0</v>
      </c>
      <c r="BB19" s="229" t="s">
        <v>1652</v>
      </c>
      <c r="BC19" s="230" t="s">
        <v>58</v>
      </c>
      <c r="BD19" s="209">
        <v>16924</v>
      </c>
      <c r="BE19" s="209">
        <v>11402</v>
      </c>
      <c r="BF19" s="209">
        <v>5522</v>
      </c>
      <c r="BG19" s="209">
        <v>6691</v>
      </c>
      <c r="BH19" s="209">
        <v>2252</v>
      </c>
      <c r="BI19" s="209">
        <v>7981</v>
      </c>
      <c r="BJ19" s="209">
        <v>413</v>
      </c>
      <c r="BK19" s="209">
        <v>6278</v>
      </c>
      <c r="BL19" s="209">
        <v>1290</v>
      </c>
      <c r="BM19" s="209">
        <v>0</v>
      </c>
    </row>
    <row r="20" spans="1:65" x14ac:dyDescent="0.25">
      <c r="B20" s="239">
        <v>1</v>
      </c>
      <c r="C20" s="319" t="s">
        <v>255</v>
      </c>
      <c r="D20" s="242" t="str">
        <f>INDEX($AO$58:$AO$78,MATCH(SMALL($AP$58:$AP$78,ROWS($B$20:$B20)),$AP$58:$AP$78,0),0)</f>
        <v>Cayman Islands</v>
      </c>
      <c r="E20" s="257">
        <f t="shared" si="0"/>
        <v>-25.373000000000001</v>
      </c>
      <c r="F20" s="257"/>
      <c r="G20" s="257">
        <f t="shared" si="1"/>
        <v>-25.361000000000001</v>
      </c>
      <c r="H20" s="257"/>
      <c r="I20" s="257">
        <f t="shared" si="2"/>
        <v>-1.2E-2</v>
      </c>
      <c r="J20" s="257"/>
      <c r="K20" s="257">
        <f t="shared" si="3"/>
        <v>4.3999999999999997E-2</v>
      </c>
      <c r="L20" s="257"/>
      <c r="M20" s="257">
        <f t="shared" si="4"/>
        <v>-1.4E-2</v>
      </c>
      <c r="N20" s="257">
        <f t="shared" si="5"/>
        <v>-13.333</v>
      </c>
      <c r="O20" s="257"/>
      <c r="P20" s="257">
        <f t="shared" si="6"/>
        <v>-12.015000000000001</v>
      </c>
      <c r="Q20" s="257"/>
      <c r="R20" s="257">
        <f t="shared" si="7"/>
        <v>-5.5E-2</v>
      </c>
      <c r="S20" s="211"/>
      <c r="U20" s="246">
        <f t="shared" si="8"/>
        <v>0</v>
      </c>
      <c r="V20" s="246">
        <f t="shared" si="9"/>
        <v>0</v>
      </c>
      <c r="Z20" s="229" t="s">
        <v>1589</v>
      </c>
      <c r="AA20" s="230" t="s">
        <v>240</v>
      </c>
      <c r="AB20" s="209">
        <v>5195</v>
      </c>
      <c r="AC20" s="209">
        <v>399</v>
      </c>
      <c r="AD20" s="209">
        <v>4796</v>
      </c>
      <c r="AE20" s="209">
        <v>13</v>
      </c>
      <c r="AF20" s="209">
        <v>914</v>
      </c>
      <c r="AG20" s="209">
        <v>4269</v>
      </c>
      <c r="AH20" s="209">
        <v>257</v>
      </c>
      <c r="AI20" s="209">
        <v>1379</v>
      </c>
      <c r="AJ20" s="209">
        <v>2593</v>
      </c>
      <c r="AK20" s="209">
        <v>39</v>
      </c>
      <c r="AN20" s="229" t="s">
        <v>1631</v>
      </c>
      <c r="AO20" s="230" t="s">
        <v>114</v>
      </c>
      <c r="AP20" s="209">
        <v>6194</v>
      </c>
      <c r="AQ20" s="209">
        <v>4013</v>
      </c>
      <c r="AR20" s="209">
        <v>2181</v>
      </c>
      <c r="AS20" s="209">
        <v>66</v>
      </c>
      <c r="AT20" s="209">
        <v>327</v>
      </c>
      <c r="AU20" s="209">
        <v>5801</v>
      </c>
      <c r="AV20" s="209">
        <v>196</v>
      </c>
      <c r="AW20" s="209">
        <v>3459</v>
      </c>
      <c r="AX20" s="209">
        <v>2146</v>
      </c>
      <c r="AY20" s="209">
        <v>0</v>
      </c>
      <c r="BB20" s="229" t="s">
        <v>1653</v>
      </c>
      <c r="BC20" s="230" t="s">
        <v>29</v>
      </c>
      <c r="BD20" s="209">
        <v>984</v>
      </c>
      <c r="BE20" s="209">
        <v>984</v>
      </c>
      <c r="BF20" s="209">
        <v>0</v>
      </c>
      <c r="BG20" s="209">
        <v>526</v>
      </c>
      <c r="BH20" s="209">
        <v>13</v>
      </c>
      <c r="BI20" s="209">
        <v>445</v>
      </c>
      <c r="BJ20" s="209">
        <v>10</v>
      </c>
      <c r="BK20" s="209">
        <v>432</v>
      </c>
      <c r="BL20" s="209">
        <v>3</v>
      </c>
      <c r="BM20" s="209">
        <v>0</v>
      </c>
    </row>
    <row r="21" spans="1:65" x14ac:dyDescent="0.25">
      <c r="A21" s="240" t="str">
        <f>INDEX($AO$58:$AO$78,MATCH(SMALL($AP$58:$AP$78,ROWS($B$20:$B21)),$AP$58:$AP$78,0),0)</f>
        <v>West Indies UK</v>
      </c>
      <c r="B21" s="239">
        <v>2</v>
      </c>
      <c r="C21" s="316"/>
      <c r="D21" s="240" t="str">
        <f>A21</f>
        <v>West Indies UK</v>
      </c>
      <c r="E21" s="257">
        <f>VLOOKUP($A21,$AO$58:$AX$78,2,FALSE)/1000</f>
        <v>-3.6960000000000002</v>
      </c>
      <c r="F21" s="257"/>
      <c r="G21" s="257">
        <f>VLOOKUP($A21,$AO$58:$AX$78,3,FALSE)/1000</f>
        <v>-3.786</v>
      </c>
      <c r="H21" s="257"/>
      <c r="I21" s="257">
        <f>VLOOKUP($A21,$AO$58:$AX$78,4,FALSE)/1000</f>
        <v>9.0999999999999998E-2</v>
      </c>
      <c r="J21" s="257"/>
      <c r="K21" s="257">
        <f>VLOOKUP($A21,$AO$58:$AX$78,5,FALSE)/1000</f>
        <v>4.0000000000000001E-3</v>
      </c>
      <c r="L21" s="257"/>
      <c r="M21" s="257">
        <f>VLOOKUP($A21,$AO$58:$AX$78,6,FALSE)/1000</f>
        <v>0</v>
      </c>
      <c r="N21" s="257">
        <f>VLOOKUP($A21,$AO$58:$AX$78,8,FALSE)/1000</f>
        <v>-3.649</v>
      </c>
      <c r="O21" s="257"/>
      <c r="P21" s="257">
        <f>VLOOKUP($A21,$AO$58:$AX$78,9,FALSE)/1000</f>
        <v>0.11700000000000001</v>
      </c>
      <c r="Q21" s="257"/>
      <c r="R21" s="257">
        <f>VLOOKUP($A21,$AO$58:$AX$78,10,FALSE)/1000</f>
        <v>-0.16700000000000001</v>
      </c>
      <c r="S21" s="211"/>
      <c r="U21" s="246">
        <f t="shared" si="8"/>
        <v>-1.000000000000334E-3</v>
      </c>
      <c r="V21" s="246">
        <f t="shared" si="9"/>
        <v>-1.000000000000334E-3</v>
      </c>
      <c r="Z21" s="229" t="s">
        <v>1590</v>
      </c>
      <c r="AA21" s="230" t="s">
        <v>252</v>
      </c>
      <c r="AB21" s="209">
        <v>215283</v>
      </c>
      <c r="AC21" s="209">
        <v>129894</v>
      </c>
      <c r="AD21" s="209">
        <v>85389</v>
      </c>
      <c r="AE21" s="209">
        <v>85433</v>
      </c>
      <c r="AF21" s="209">
        <v>42232</v>
      </c>
      <c r="AG21" s="209">
        <v>87618</v>
      </c>
      <c r="AH21" s="209">
        <v>25174</v>
      </c>
      <c r="AI21" s="209">
        <v>43963</v>
      </c>
      <c r="AJ21" s="209">
        <v>18481</v>
      </c>
      <c r="AK21" s="209">
        <v>0</v>
      </c>
      <c r="AN21" s="236" t="s">
        <v>1421</v>
      </c>
      <c r="AO21" s="235" t="s">
        <v>601</v>
      </c>
      <c r="AP21" s="209">
        <v>1</v>
      </c>
      <c r="AQ21" s="209">
        <v>1</v>
      </c>
      <c r="AR21" s="209">
        <v>0</v>
      </c>
      <c r="AS21" s="209">
        <v>0</v>
      </c>
      <c r="AT21" s="209">
        <v>0</v>
      </c>
      <c r="AU21" s="209">
        <v>1</v>
      </c>
      <c r="AV21" s="209">
        <v>0</v>
      </c>
      <c r="AW21" s="209">
        <v>0</v>
      </c>
      <c r="AX21" s="209">
        <v>1</v>
      </c>
      <c r="AY21" s="209">
        <v>0</v>
      </c>
      <c r="BB21" s="229" t="s">
        <v>1654</v>
      </c>
      <c r="BC21" s="230" t="s">
        <v>30</v>
      </c>
      <c r="BD21" s="209">
        <v>6708</v>
      </c>
      <c r="BE21" s="209">
        <v>3590</v>
      </c>
      <c r="BF21" s="209">
        <v>3118</v>
      </c>
      <c r="BG21" s="209">
        <v>1857</v>
      </c>
      <c r="BH21" s="209">
        <v>1733</v>
      </c>
      <c r="BI21" s="209">
        <v>3118</v>
      </c>
      <c r="BJ21" s="209">
        <v>138</v>
      </c>
      <c r="BK21" s="209">
        <v>2351</v>
      </c>
      <c r="BL21" s="209">
        <v>630</v>
      </c>
      <c r="BM21" s="209">
        <v>0</v>
      </c>
    </row>
    <row r="22" spans="1:65" x14ac:dyDescent="0.25">
      <c r="B22" s="239">
        <v>3</v>
      </c>
      <c r="C22" s="316"/>
      <c r="D22" s="240" t="str">
        <f>INDEX($AO$58:$AO$78,MATCH(SMALL($AP$58:$AP$78,ROWS($B$20:$B22)),$AP$58:$AP$78,0),0)</f>
        <v>Isle of Man</v>
      </c>
      <c r="E22" s="257">
        <f t="shared" si="0"/>
        <v>-0.20699999999999999</v>
      </c>
      <c r="F22" s="257"/>
      <c r="G22" s="257">
        <f t="shared" si="1"/>
        <v>-0.23599999999999999</v>
      </c>
      <c r="H22" s="257"/>
      <c r="I22" s="257">
        <f t="shared" si="2"/>
        <v>2.9000000000000001E-2</v>
      </c>
      <c r="J22" s="257"/>
      <c r="K22" s="257">
        <f t="shared" si="3"/>
        <v>1E-3</v>
      </c>
      <c r="L22" s="257"/>
      <c r="M22" s="257">
        <f t="shared" si="4"/>
        <v>-0.112</v>
      </c>
      <c r="N22" s="257">
        <f t="shared" si="5"/>
        <v>-3.9E-2</v>
      </c>
      <c r="O22" s="257"/>
      <c r="P22" s="257">
        <f t="shared" si="6"/>
        <v>-6.2E-2</v>
      </c>
      <c r="Q22" s="257"/>
      <c r="R22" s="257">
        <f t="shared" si="7"/>
        <v>5.0000000000000001E-3</v>
      </c>
      <c r="S22" s="211"/>
      <c r="U22" s="246">
        <f t="shared" si="8"/>
        <v>0</v>
      </c>
      <c r="V22" s="246">
        <f t="shared" si="9"/>
        <v>0</v>
      </c>
      <c r="Z22" s="229" t="s">
        <v>1591</v>
      </c>
      <c r="AA22" s="230" t="s">
        <v>26</v>
      </c>
      <c r="AB22" s="209">
        <v>4840</v>
      </c>
      <c r="AC22" s="209">
        <v>894</v>
      </c>
      <c r="AD22" s="209">
        <v>3946</v>
      </c>
      <c r="AE22" s="209">
        <v>299</v>
      </c>
      <c r="AF22" s="209">
        <v>1050</v>
      </c>
      <c r="AG22" s="209">
        <v>3491</v>
      </c>
      <c r="AH22" s="209">
        <v>278</v>
      </c>
      <c r="AI22" s="209">
        <v>1959</v>
      </c>
      <c r="AJ22" s="209">
        <v>1255</v>
      </c>
      <c r="AK22" s="209">
        <v>0</v>
      </c>
      <c r="AN22" s="229" t="s">
        <v>461</v>
      </c>
      <c r="AO22" s="230" t="s">
        <v>598</v>
      </c>
      <c r="AP22" s="209">
        <v>48</v>
      </c>
      <c r="AQ22" s="209">
        <v>48</v>
      </c>
      <c r="AR22" s="209">
        <v>0</v>
      </c>
      <c r="AS22" s="209">
        <v>0</v>
      </c>
      <c r="AT22" s="209">
        <v>0</v>
      </c>
      <c r="AU22" s="209">
        <v>48</v>
      </c>
      <c r="AV22" s="209">
        <v>0</v>
      </c>
      <c r="AW22" s="209">
        <v>48</v>
      </c>
      <c r="AX22" s="209">
        <v>0</v>
      </c>
      <c r="AY22" s="209">
        <v>0</v>
      </c>
      <c r="BB22" s="229" t="s">
        <v>1655</v>
      </c>
      <c r="BC22" s="230" t="s">
        <v>25</v>
      </c>
      <c r="BD22" s="209">
        <v>177</v>
      </c>
      <c r="BE22" s="209">
        <v>177</v>
      </c>
      <c r="BF22" s="209">
        <v>0</v>
      </c>
      <c r="BG22" s="209">
        <v>11</v>
      </c>
      <c r="BH22" s="209">
        <v>-27</v>
      </c>
      <c r="BI22" s="209">
        <v>192</v>
      </c>
      <c r="BJ22" s="209">
        <v>66</v>
      </c>
      <c r="BK22" s="209">
        <v>116</v>
      </c>
      <c r="BL22" s="209">
        <v>10</v>
      </c>
      <c r="BM22" s="209">
        <v>0</v>
      </c>
    </row>
    <row r="23" spans="1:65" x14ac:dyDescent="0.25">
      <c r="B23" s="239">
        <v>4</v>
      </c>
      <c r="C23" s="316"/>
      <c r="D23" s="240" t="str">
        <f>INDEX($AO$58:$AO$78,MATCH(SMALL($AP$58:$AP$78,ROWS($B$20:$B23)),$AP$58:$AP$78,0),0)</f>
        <v>Guernsey</v>
      </c>
      <c r="E23" s="257">
        <f>VLOOKUP($D23,$AO$58:$AX$78,2,FALSE)/1000</f>
        <v>-0.18</v>
      </c>
      <c r="F23" s="257"/>
      <c r="G23" s="257">
        <f>VLOOKUP($D23,$AO$58:$AX$78,3,FALSE)/1000</f>
        <v>0.43</v>
      </c>
      <c r="H23" s="257"/>
      <c r="I23" s="257">
        <f>VLOOKUP($D23,$AO$58:$AX$78,4,FALSE)/1000</f>
        <v>-0.61</v>
      </c>
      <c r="J23" s="257"/>
      <c r="K23" s="257">
        <f>VLOOKUP($D23,$AO$58:$AX$78,5,FALSE)/1000</f>
        <v>-5.3999999999999999E-2</v>
      </c>
      <c r="L23" s="257"/>
      <c r="M23" s="257">
        <f>VLOOKUP($D23,$AO$58:$AX$78,6,FALSE)/1000</f>
        <v>7.0000000000000001E-3</v>
      </c>
      <c r="N23" s="257">
        <f>VLOOKUP($D23,$AO$58:$AX$78,8,FALSE)/1000</f>
        <v>0.13400000000000001</v>
      </c>
      <c r="O23" s="257"/>
      <c r="P23" s="257">
        <f>VLOOKUP($D23,$AO$58:$AX$78,9,FALSE)/1000</f>
        <v>-0.19700000000000001</v>
      </c>
      <c r="Q23" s="257"/>
      <c r="R23" s="257">
        <f>VLOOKUP($D23,$AO$58:$AX$78,10,FALSE)/1000</f>
        <v>-7.0999999999999994E-2</v>
      </c>
      <c r="S23" s="211"/>
      <c r="U23" s="246">
        <f>E23-SUM(G23:I23)</f>
        <v>0</v>
      </c>
      <c r="V23" s="246">
        <f>E23-SUM(K23:R23)</f>
        <v>1.0000000000000009E-3</v>
      </c>
      <c r="Z23" s="229" t="s">
        <v>1592</v>
      </c>
      <c r="AA23" s="230" t="s">
        <v>229</v>
      </c>
      <c r="AB23" s="209">
        <v>6214</v>
      </c>
      <c r="AC23" s="209">
        <v>5897</v>
      </c>
      <c r="AD23" s="209">
        <v>317</v>
      </c>
      <c r="AE23" s="209">
        <v>1478</v>
      </c>
      <c r="AF23" s="209">
        <v>2492</v>
      </c>
      <c r="AG23" s="209">
        <v>2244</v>
      </c>
      <c r="AH23" s="209">
        <v>836</v>
      </c>
      <c r="AI23" s="209">
        <v>1396</v>
      </c>
      <c r="AJ23" s="209">
        <v>11</v>
      </c>
      <c r="AK23" s="209">
        <v>0</v>
      </c>
      <c r="AN23" s="229" t="s">
        <v>1632</v>
      </c>
      <c r="AO23" s="230" t="s">
        <v>581</v>
      </c>
      <c r="AP23" s="209">
        <v>58</v>
      </c>
      <c r="AQ23" s="209">
        <v>58</v>
      </c>
      <c r="AR23" s="209">
        <v>0</v>
      </c>
      <c r="AS23" s="209">
        <v>0</v>
      </c>
      <c r="AT23" s="209">
        <v>0</v>
      </c>
      <c r="AU23" s="209">
        <v>58</v>
      </c>
      <c r="AV23" s="209">
        <v>0</v>
      </c>
      <c r="AW23" s="209">
        <v>58</v>
      </c>
      <c r="AX23" s="209">
        <v>0</v>
      </c>
      <c r="AY23" s="209">
        <v>0</v>
      </c>
      <c r="BB23" s="229" t="s">
        <v>1656</v>
      </c>
      <c r="BC23" s="230" t="s">
        <v>17</v>
      </c>
      <c r="BD23" s="209">
        <v>4164</v>
      </c>
      <c r="BE23" s="209">
        <v>1820</v>
      </c>
      <c r="BF23" s="209">
        <v>2344</v>
      </c>
      <c r="BG23" s="209">
        <v>361</v>
      </c>
      <c r="BH23" s="209">
        <v>1979</v>
      </c>
      <c r="BI23" s="209">
        <v>1824</v>
      </c>
      <c r="BJ23" s="209">
        <v>153</v>
      </c>
      <c r="BK23" s="209">
        <v>1429</v>
      </c>
      <c r="BL23" s="209">
        <v>243</v>
      </c>
      <c r="BM23" s="209">
        <v>0</v>
      </c>
    </row>
    <row r="24" spans="1:65" x14ac:dyDescent="0.25">
      <c r="A24" s="240" t="str">
        <f>INDEX($AO$58:$AO$78,MATCH(SMALL($AP$58:$AP$78,ROWS($B$20:$B24)),$AP$58:$AP$78,0),0)</f>
        <v>Samoa</v>
      </c>
      <c r="B24" s="239">
        <v>5</v>
      </c>
      <c r="C24" s="316"/>
      <c r="D24" s="240" t="str">
        <f>INDEX($AO$58:$AO$78,MATCH(SMALL($AP$58:$AP$78,ROWS($B$20:$B24)),$AP$58:$AP$78,0),0)</f>
        <v>Samoa</v>
      </c>
      <c r="E24" s="257">
        <f>VLOOKUP($A24,$AO$58:$AX$78,2,FALSE)/1000</f>
        <v>-4.3999999999999997E-2</v>
      </c>
      <c r="F24" s="257"/>
      <c r="G24" s="257">
        <f>VLOOKUP($A24,$AO$58:$AX$78,3,FALSE)/1000</f>
        <v>-4.3999999999999997E-2</v>
      </c>
      <c r="H24" s="257"/>
      <c r="I24" s="257">
        <f>VLOOKUP($A24,$AO$58:$AX$78,4,FALSE)/1000</f>
        <v>0</v>
      </c>
      <c r="J24" s="257"/>
      <c r="K24" s="257">
        <f>VLOOKUP($A24,$AO$58:$AX$78,5,FALSE)/1000</f>
        <v>0</v>
      </c>
      <c r="L24" s="257"/>
      <c r="M24" s="257">
        <f>VLOOKUP($A24,$AO$58:$AX$78,6,FALSE)/1000</f>
        <v>0</v>
      </c>
      <c r="N24" s="257">
        <f>VLOOKUP($A24,$AO$58:$AX$78,8,FALSE)/1000</f>
        <v>-3.7999999999999999E-2</v>
      </c>
      <c r="O24" s="257"/>
      <c r="P24" s="257">
        <f>VLOOKUP($A24,$AO$58:$AX$78,9,FALSE)/1000</f>
        <v>-6.0000000000000001E-3</v>
      </c>
      <c r="Q24" s="257"/>
      <c r="R24" s="257">
        <f>VLOOKUP($A24,$AO$58:$AX$78,10,FALSE)/1000</f>
        <v>0</v>
      </c>
      <c r="S24" s="211"/>
      <c r="U24" s="246">
        <f>E24-SUM(G24:I24)</f>
        <v>0</v>
      </c>
      <c r="V24" s="246">
        <f>E24-SUM(K24:R24)</f>
        <v>0</v>
      </c>
      <c r="Z24" s="229" t="s">
        <v>1593</v>
      </c>
      <c r="AA24" s="230" t="s">
        <v>50</v>
      </c>
      <c r="AB24" s="209">
        <v>9935</v>
      </c>
      <c r="AC24" s="209">
        <v>9933</v>
      </c>
      <c r="AD24" s="209">
        <v>3</v>
      </c>
      <c r="AE24" s="209">
        <v>1299</v>
      </c>
      <c r="AF24" s="209">
        <v>4851</v>
      </c>
      <c r="AG24" s="209">
        <v>3785</v>
      </c>
      <c r="AH24" s="209">
        <v>1116</v>
      </c>
      <c r="AI24" s="209">
        <v>2627</v>
      </c>
      <c r="AJ24" s="209">
        <v>42</v>
      </c>
      <c r="AK24" s="209">
        <v>0</v>
      </c>
      <c r="AN24" s="229" t="s">
        <v>1633</v>
      </c>
      <c r="AO24" s="230" t="s">
        <v>241</v>
      </c>
      <c r="AP24" s="209">
        <v>3052</v>
      </c>
      <c r="AQ24" s="209">
        <v>1747</v>
      </c>
      <c r="AR24" s="209">
        <v>1305</v>
      </c>
      <c r="AS24" s="209">
        <v>20</v>
      </c>
      <c r="AT24" s="209">
        <v>327</v>
      </c>
      <c r="AU24" s="209">
        <v>2706</v>
      </c>
      <c r="AV24" s="209">
        <v>582</v>
      </c>
      <c r="AW24" s="209">
        <v>1959</v>
      </c>
      <c r="AX24" s="209">
        <v>164</v>
      </c>
      <c r="AY24" s="209">
        <v>0</v>
      </c>
      <c r="BB24" s="229" t="s">
        <v>1657</v>
      </c>
      <c r="BC24" s="230" t="s">
        <v>525</v>
      </c>
      <c r="BD24" s="209">
        <v>6539</v>
      </c>
      <c r="BE24" s="209">
        <v>2235</v>
      </c>
      <c r="BF24" s="209">
        <v>4304</v>
      </c>
      <c r="BG24" s="209">
        <v>1078</v>
      </c>
      <c r="BH24" s="209">
        <v>1189</v>
      </c>
      <c r="BI24" s="209">
        <v>4273</v>
      </c>
      <c r="BJ24" s="209">
        <v>133</v>
      </c>
      <c r="BK24" s="209">
        <v>3472</v>
      </c>
      <c r="BL24" s="209">
        <v>668</v>
      </c>
      <c r="BM24" s="209">
        <v>0</v>
      </c>
    </row>
    <row r="25" spans="1:65" ht="14.25" customHeight="1" x14ac:dyDescent="0.25"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Z25" s="229" t="s">
        <v>1594</v>
      </c>
      <c r="AA25" s="230" t="s">
        <v>203</v>
      </c>
      <c r="AB25" s="209">
        <v>116</v>
      </c>
      <c r="AC25" s="209">
        <v>116</v>
      </c>
      <c r="AD25" s="209">
        <v>0</v>
      </c>
      <c r="AE25" s="209">
        <v>114</v>
      </c>
      <c r="AF25" s="209">
        <v>0</v>
      </c>
      <c r="AG25" s="209">
        <v>3</v>
      </c>
      <c r="AH25" s="209">
        <v>0</v>
      </c>
      <c r="AI25" s="209">
        <v>-1</v>
      </c>
      <c r="AJ25" s="209">
        <v>4</v>
      </c>
      <c r="AK25" s="209">
        <v>0</v>
      </c>
      <c r="AN25" s="229" t="s">
        <v>1634</v>
      </c>
      <c r="AO25" s="230" t="s">
        <v>603</v>
      </c>
      <c r="AP25" s="209">
        <v>10</v>
      </c>
      <c r="AQ25" s="209">
        <v>10</v>
      </c>
      <c r="AR25" s="209">
        <v>0</v>
      </c>
      <c r="AS25" s="209">
        <v>0</v>
      </c>
      <c r="AT25" s="209">
        <v>0</v>
      </c>
      <c r="AU25" s="209">
        <v>10</v>
      </c>
      <c r="AV25" s="209">
        <v>0</v>
      </c>
      <c r="AW25" s="209">
        <v>0</v>
      </c>
      <c r="AX25" s="209">
        <v>10</v>
      </c>
      <c r="AY25" s="209">
        <v>0</v>
      </c>
      <c r="BB25" s="229" t="s">
        <v>1658</v>
      </c>
      <c r="BC25" s="230" t="s">
        <v>46</v>
      </c>
      <c r="BD25" s="209">
        <v>34326</v>
      </c>
      <c r="BE25" s="209">
        <v>3970</v>
      </c>
      <c r="BF25" s="209">
        <v>30356</v>
      </c>
      <c r="BG25" s="209">
        <v>2802</v>
      </c>
      <c r="BH25" s="209">
        <v>12329</v>
      </c>
      <c r="BI25" s="209">
        <v>19194</v>
      </c>
      <c r="BJ25" s="209">
        <v>1598</v>
      </c>
      <c r="BK25" s="209">
        <v>11941</v>
      </c>
      <c r="BL25" s="209">
        <v>5655</v>
      </c>
      <c r="BM25" s="209">
        <v>0</v>
      </c>
    </row>
    <row r="26" spans="1:65" ht="12" customHeight="1" x14ac:dyDescent="0.25">
      <c r="C26" s="211"/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Z26" s="229" t="s">
        <v>1595</v>
      </c>
      <c r="AA26" s="230" t="s">
        <v>42</v>
      </c>
      <c r="AB26" s="209">
        <v>21</v>
      </c>
      <c r="AC26" s="209">
        <v>21</v>
      </c>
      <c r="AD26" s="209">
        <v>0</v>
      </c>
      <c r="AE26" s="209">
        <v>0</v>
      </c>
      <c r="AF26" s="209">
        <v>11</v>
      </c>
      <c r="AG26" s="209">
        <v>10</v>
      </c>
      <c r="AH26" s="209">
        <v>0</v>
      </c>
      <c r="AI26" s="209">
        <v>10</v>
      </c>
      <c r="AJ26" s="209">
        <v>0</v>
      </c>
      <c r="AK26" s="209">
        <v>0</v>
      </c>
      <c r="AN26" s="229" t="s">
        <v>1635</v>
      </c>
      <c r="AO26" s="230" t="s">
        <v>253</v>
      </c>
      <c r="AP26" s="209">
        <v>3026</v>
      </c>
      <c r="AQ26" s="209">
        <v>3004</v>
      </c>
      <c r="AR26" s="209">
        <v>21</v>
      </c>
      <c r="AS26" s="209">
        <v>596</v>
      </c>
      <c r="AT26" s="209">
        <v>0</v>
      </c>
      <c r="AU26" s="209">
        <v>2429</v>
      </c>
      <c r="AV26" s="209">
        <v>1292</v>
      </c>
      <c r="AW26" s="209">
        <v>1097</v>
      </c>
      <c r="AX26" s="209">
        <v>39</v>
      </c>
      <c r="AY26" s="209">
        <v>0</v>
      </c>
      <c r="BB26" s="229" t="s">
        <v>1659</v>
      </c>
      <c r="BC26" s="230" t="s">
        <v>27</v>
      </c>
      <c r="BD26" s="209">
        <v>6718</v>
      </c>
      <c r="BE26" s="209">
        <v>1405</v>
      </c>
      <c r="BF26" s="209">
        <v>5313</v>
      </c>
      <c r="BG26" s="209">
        <v>164</v>
      </c>
      <c r="BH26" s="209">
        <v>2822</v>
      </c>
      <c r="BI26" s="209">
        <v>3731</v>
      </c>
      <c r="BJ26" s="209">
        <v>24</v>
      </c>
      <c r="BK26" s="209">
        <v>2255</v>
      </c>
      <c r="BL26" s="209">
        <v>1452</v>
      </c>
      <c r="BM26" s="209">
        <v>0</v>
      </c>
    </row>
    <row r="27" spans="1:65" x14ac:dyDescent="0.25">
      <c r="C27" s="247" t="s">
        <v>1835</v>
      </c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Z27" s="229" t="s">
        <v>1596</v>
      </c>
      <c r="AA27" s="230" t="s">
        <v>226</v>
      </c>
      <c r="AB27" s="209">
        <v>27</v>
      </c>
      <c r="AC27" s="209">
        <v>27</v>
      </c>
      <c r="AD27" s="209">
        <v>0</v>
      </c>
      <c r="AE27" s="209">
        <v>0</v>
      </c>
      <c r="AF27" s="209">
        <v>0</v>
      </c>
      <c r="AG27" s="209">
        <v>27</v>
      </c>
      <c r="AH27" s="209">
        <v>0</v>
      </c>
      <c r="AI27" s="209">
        <v>27</v>
      </c>
      <c r="AJ27" s="209">
        <v>0</v>
      </c>
      <c r="AK27" s="209">
        <v>0</v>
      </c>
      <c r="AN27" s="229" t="s">
        <v>1636</v>
      </c>
      <c r="AO27" s="230" t="s">
        <v>262</v>
      </c>
      <c r="AP27" s="209">
        <v>28841</v>
      </c>
      <c r="AQ27" s="209">
        <v>24681</v>
      </c>
      <c r="AR27" s="209">
        <v>4159</v>
      </c>
      <c r="AS27" s="209">
        <v>100</v>
      </c>
      <c r="AT27" s="209">
        <v>56</v>
      </c>
      <c r="AU27" s="209">
        <v>28685</v>
      </c>
      <c r="AV27" s="209">
        <v>13423</v>
      </c>
      <c r="AW27" s="209">
        <v>10659</v>
      </c>
      <c r="AX27" s="209">
        <v>4603</v>
      </c>
      <c r="AY27" s="209">
        <v>0</v>
      </c>
      <c r="BB27" s="229" t="s">
        <v>1660</v>
      </c>
      <c r="BC27" s="230" t="s">
        <v>62</v>
      </c>
      <c r="BD27" s="209">
        <v>944</v>
      </c>
      <c r="BE27" s="209">
        <v>240</v>
      </c>
      <c r="BF27" s="209">
        <v>704</v>
      </c>
      <c r="BG27" s="209">
        <v>13</v>
      </c>
      <c r="BH27" s="209">
        <v>261</v>
      </c>
      <c r="BI27" s="209">
        <v>671</v>
      </c>
      <c r="BJ27" s="209">
        <v>0</v>
      </c>
      <c r="BK27" s="209">
        <v>530</v>
      </c>
      <c r="BL27" s="209">
        <v>139</v>
      </c>
      <c r="BM27" s="209">
        <v>1</v>
      </c>
    </row>
    <row r="28" spans="1:65" x14ac:dyDescent="0.25">
      <c r="C28" s="247" t="s">
        <v>1858</v>
      </c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Z28" s="229" t="s">
        <v>1597</v>
      </c>
      <c r="AA28" s="230" t="s">
        <v>1598</v>
      </c>
      <c r="AB28" s="209">
        <v>-1</v>
      </c>
      <c r="AC28" s="209">
        <v>-1</v>
      </c>
      <c r="AD28" s="209">
        <v>0</v>
      </c>
      <c r="AE28" s="209">
        <v>0</v>
      </c>
      <c r="AF28" s="209">
        <v>0</v>
      </c>
      <c r="AG28" s="209">
        <v>-1</v>
      </c>
      <c r="AH28" s="209">
        <v>0</v>
      </c>
      <c r="AI28" s="209">
        <v>-1</v>
      </c>
      <c r="AJ28" s="209">
        <v>0</v>
      </c>
      <c r="AK28" s="209">
        <v>0</v>
      </c>
      <c r="AN28" s="229" t="s">
        <v>1637</v>
      </c>
      <c r="AO28" s="230" t="s">
        <v>384</v>
      </c>
      <c r="AP28" s="209">
        <v>313</v>
      </c>
      <c r="AQ28" s="209">
        <v>313</v>
      </c>
      <c r="AR28" s="209">
        <v>0</v>
      </c>
      <c r="AS28" s="209">
        <v>0</v>
      </c>
      <c r="AT28" s="209">
        <v>0</v>
      </c>
      <c r="AU28" s="209">
        <v>313</v>
      </c>
      <c r="AV28" s="209">
        <v>184</v>
      </c>
      <c r="AW28" s="209">
        <v>129</v>
      </c>
      <c r="AX28" s="209">
        <v>0</v>
      </c>
      <c r="AY28" s="209">
        <v>0</v>
      </c>
      <c r="BB28" s="229" t="s">
        <v>1661</v>
      </c>
      <c r="BC28" s="230" t="s">
        <v>10</v>
      </c>
      <c r="BD28" s="209">
        <v>2158</v>
      </c>
      <c r="BE28" s="209">
        <v>964</v>
      </c>
      <c r="BF28" s="209">
        <v>1194</v>
      </c>
      <c r="BG28" s="209">
        <v>206</v>
      </c>
      <c r="BH28" s="209">
        <v>1110</v>
      </c>
      <c r="BI28" s="209">
        <v>842</v>
      </c>
      <c r="BJ28" s="209">
        <v>52</v>
      </c>
      <c r="BK28" s="209">
        <v>688</v>
      </c>
      <c r="BL28" s="209">
        <v>102</v>
      </c>
      <c r="BM28" s="209">
        <v>0</v>
      </c>
    </row>
    <row r="29" spans="1:65" x14ac:dyDescent="0.25">
      <c r="C29" s="204"/>
      <c r="D29" s="211"/>
      <c r="E29" s="221"/>
      <c r="F29" s="206"/>
      <c r="G29" s="318" t="s">
        <v>1836</v>
      </c>
      <c r="H29" s="318"/>
      <c r="I29" s="318"/>
      <c r="J29" s="206"/>
      <c r="K29" s="318" t="s">
        <v>355</v>
      </c>
      <c r="L29" s="318"/>
      <c r="M29" s="318"/>
      <c r="N29" s="318"/>
      <c r="O29" s="318"/>
      <c r="P29" s="318"/>
      <c r="Q29" s="318"/>
      <c r="R29" s="318"/>
      <c r="S29" s="318"/>
      <c r="U29" s="244" t="s">
        <v>1832</v>
      </c>
      <c r="Z29" s="229" t="s">
        <v>1599</v>
      </c>
      <c r="AA29" s="230" t="s">
        <v>1600</v>
      </c>
      <c r="AB29" s="209">
        <v>1</v>
      </c>
      <c r="AC29" s="209">
        <v>1</v>
      </c>
      <c r="AD29" s="209">
        <v>0</v>
      </c>
      <c r="AE29" s="209">
        <v>0</v>
      </c>
      <c r="AF29" s="209">
        <v>0</v>
      </c>
      <c r="AG29" s="209">
        <v>1</v>
      </c>
      <c r="AH29" s="209">
        <v>0</v>
      </c>
      <c r="AI29" s="209">
        <v>0</v>
      </c>
      <c r="AJ29" s="209">
        <v>1</v>
      </c>
      <c r="AK29" s="209">
        <v>0</v>
      </c>
      <c r="AN29" s="229" t="s">
        <v>1638</v>
      </c>
      <c r="AO29" s="230" t="s">
        <v>265</v>
      </c>
      <c r="AP29" s="209">
        <v>1242</v>
      </c>
      <c r="AQ29" s="209">
        <v>595</v>
      </c>
      <c r="AR29" s="209">
        <v>647</v>
      </c>
      <c r="AS29" s="209">
        <v>13</v>
      </c>
      <c r="AT29" s="209">
        <v>323</v>
      </c>
      <c r="AU29" s="209">
        <v>907</v>
      </c>
      <c r="AV29" s="209">
        <v>32</v>
      </c>
      <c r="AW29" s="209">
        <v>498</v>
      </c>
      <c r="AX29" s="209">
        <v>376</v>
      </c>
      <c r="AY29" s="209">
        <v>0</v>
      </c>
      <c r="BB29" s="229" t="s">
        <v>1662</v>
      </c>
      <c r="BC29" s="230" t="s">
        <v>227</v>
      </c>
      <c r="BD29" s="209">
        <v>7655</v>
      </c>
      <c r="BE29" s="209">
        <v>3202</v>
      </c>
      <c r="BF29" s="209">
        <v>4453</v>
      </c>
      <c r="BG29" s="209">
        <v>804</v>
      </c>
      <c r="BH29" s="209">
        <v>4639</v>
      </c>
      <c r="BI29" s="209">
        <v>2212</v>
      </c>
      <c r="BJ29" s="209">
        <v>46</v>
      </c>
      <c r="BK29" s="209">
        <v>1833</v>
      </c>
      <c r="BL29" s="209">
        <v>333</v>
      </c>
      <c r="BM29" s="209">
        <v>0</v>
      </c>
    </row>
    <row r="30" spans="1:65" x14ac:dyDescent="0.25">
      <c r="C30" s="223"/>
      <c r="D30" s="223"/>
      <c r="E30" s="218" t="s">
        <v>115</v>
      </c>
      <c r="F30" s="215"/>
      <c r="G30" s="216" t="s">
        <v>507</v>
      </c>
      <c r="H30" s="215"/>
      <c r="I30" s="215" t="s">
        <v>1567</v>
      </c>
      <c r="J30" s="217"/>
      <c r="K30" s="218" t="s">
        <v>1579</v>
      </c>
      <c r="L30" s="215"/>
      <c r="M30" s="215" t="s">
        <v>484</v>
      </c>
      <c r="N30" s="219" t="s">
        <v>1847</v>
      </c>
      <c r="O30" s="220"/>
      <c r="P30" s="219" t="s">
        <v>1581</v>
      </c>
      <c r="Q30" s="220"/>
      <c r="R30" s="219" t="s">
        <v>1582</v>
      </c>
      <c r="S30" s="220"/>
      <c r="U30" s="244" t="s">
        <v>1833</v>
      </c>
      <c r="V30" s="244" t="s">
        <v>1834</v>
      </c>
      <c r="Z30" s="229" t="s">
        <v>1601</v>
      </c>
      <c r="AA30" s="230" t="s">
        <v>530</v>
      </c>
      <c r="AB30" s="209">
        <v>0</v>
      </c>
      <c r="AC30" s="209">
        <v>0</v>
      </c>
      <c r="AD30" s="209">
        <v>0</v>
      </c>
      <c r="AE30" s="209">
        <v>0</v>
      </c>
      <c r="AF30" s="209">
        <v>0</v>
      </c>
      <c r="AG30" s="209">
        <v>0</v>
      </c>
      <c r="AH30" s="209">
        <v>0</v>
      </c>
      <c r="AI30" s="209">
        <v>0</v>
      </c>
      <c r="AJ30" s="209">
        <v>0</v>
      </c>
      <c r="AK30" s="209">
        <v>0</v>
      </c>
      <c r="AN30" s="229" t="s">
        <v>1639</v>
      </c>
      <c r="AO30" s="230" t="s">
        <v>245</v>
      </c>
      <c r="AP30" s="209">
        <v>108878</v>
      </c>
      <c r="AQ30" s="209">
        <v>26100</v>
      </c>
      <c r="AR30" s="209">
        <v>82778</v>
      </c>
      <c r="AS30" s="209">
        <v>8084</v>
      </c>
      <c r="AT30" s="209">
        <v>33935</v>
      </c>
      <c r="AU30" s="209">
        <v>66859</v>
      </c>
      <c r="AV30" s="209">
        <v>4430</v>
      </c>
      <c r="AW30" s="209">
        <v>32180</v>
      </c>
      <c r="AX30" s="209">
        <v>30248</v>
      </c>
      <c r="AY30" s="209">
        <v>0</v>
      </c>
      <c r="BB30" s="229" t="s">
        <v>1663</v>
      </c>
      <c r="BC30" s="230" t="s">
        <v>654</v>
      </c>
      <c r="BD30" s="209">
        <v>171</v>
      </c>
      <c r="BE30" s="209">
        <v>171</v>
      </c>
      <c r="BF30" s="209">
        <v>0</v>
      </c>
      <c r="BG30" s="209">
        <v>20</v>
      </c>
      <c r="BH30" s="209">
        <v>14</v>
      </c>
      <c r="BI30" s="209">
        <v>138</v>
      </c>
      <c r="BJ30" s="209">
        <v>0</v>
      </c>
      <c r="BK30" s="209">
        <v>132</v>
      </c>
      <c r="BL30" s="209">
        <v>6</v>
      </c>
      <c r="BM30" s="209">
        <v>0</v>
      </c>
    </row>
    <row r="31" spans="1:65" x14ac:dyDescent="0.25">
      <c r="B31" s="239">
        <v>1</v>
      </c>
      <c r="C31" s="315" t="s">
        <v>242</v>
      </c>
      <c r="D31" s="240" t="str">
        <f>INDEX($AO$58:$AO$78,MATCH(LARGE($AP$58:$AP$78,ROWS($B$31:$B31)),$AP$58:$AP$78,0),0)</f>
        <v>Hong Kong</v>
      </c>
      <c r="E31" s="257">
        <f>VLOOKUP($D31,$AO$14:$AX$34,2,FALSE)/1000</f>
        <v>412.00599999999997</v>
      </c>
      <c r="F31" s="257"/>
      <c r="G31" s="257">
        <f>VLOOKUP($D31,$AO$14:$AX$34,3,FALSE)/1000</f>
        <v>24.672999999999998</v>
      </c>
      <c r="H31" s="257"/>
      <c r="I31" s="257">
        <f>VLOOKUP($D31,$AO$14:$AX$34,4,FALSE)/1000</f>
        <v>387.33300000000003</v>
      </c>
      <c r="J31" s="257"/>
      <c r="K31" s="257">
        <f>VLOOKUP($D31,$AO$14:$AX$34,5,FALSE)/1000</f>
        <v>10.811999999999999</v>
      </c>
      <c r="L31" s="257"/>
      <c r="M31" s="257">
        <f>VLOOKUP($D31,$AO$14:$AX$34,6,FALSE)/1000</f>
        <v>102.828</v>
      </c>
      <c r="N31" s="257">
        <f>VLOOKUP($D31,$AO$14:$AX$34,8,FALSE)/1000</f>
        <v>19.966000000000001</v>
      </c>
      <c r="O31" s="257"/>
      <c r="P31" s="257">
        <f>VLOOKUP($D31,$AO$14:$AX$34,9,FALSE)/1000</f>
        <v>152.96100000000001</v>
      </c>
      <c r="Q31" s="257"/>
      <c r="R31" s="257">
        <f>VLOOKUP($D31,$AO$14:$AX$34,10,FALSE)/1000</f>
        <v>125.438</v>
      </c>
      <c r="S31" s="211"/>
      <c r="U31" s="246">
        <f>E31-SUM(G31:I31)</f>
        <v>0</v>
      </c>
      <c r="V31" s="246">
        <f>E31-SUM(K31:R31)</f>
        <v>9.9999999997635314E-4</v>
      </c>
      <c r="Z31" s="229" t="s">
        <v>189</v>
      </c>
      <c r="AA31" s="230" t="s">
        <v>233</v>
      </c>
      <c r="AB31" s="209">
        <v>317</v>
      </c>
      <c r="AC31" s="209">
        <v>317</v>
      </c>
      <c r="AD31" s="209">
        <v>0</v>
      </c>
      <c r="AE31" s="209">
        <v>101</v>
      </c>
      <c r="AF31" s="209">
        <v>210</v>
      </c>
      <c r="AG31" s="209">
        <v>6</v>
      </c>
      <c r="AH31" s="209">
        <v>0</v>
      </c>
      <c r="AI31" s="209">
        <v>0</v>
      </c>
      <c r="AJ31" s="209">
        <v>6</v>
      </c>
      <c r="AK31" s="209">
        <v>0</v>
      </c>
      <c r="AN31" s="229" t="s">
        <v>1640</v>
      </c>
      <c r="AO31" s="230" t="s">
        <v>230</v>
      </c>
      <c r="AP31" s="209">
        <v>991</v>
      </c>
      <c r="AQ31" s="209">
        <v>975</v>
      </c>
      <c r="AR31" s="209">
        <v>15</v>
      </c>
      <c r="AS31" s="209">
        <v>494</v>
      </c>
      <c r="AT31" s="209">
        <v>10</v>
      </c>
      <c r="AU31" s="209">
        <v>487</v>
      </c>
      <c r="AV31" s="209">
        <v>1</v>
      </c>
      <c r="AW31" s="209">
        <v>299</v>
      </c>
      <c r="AX31" s="209">
        <v>187</v>
      </c>
      <c r="AY31" s="209">
        <v>0</v>
      </c>
      <c r="BB31" s="229" t="s">
        <v>1664</v>
      </c>
      <c r="BC31" s="230" t="s">
        <v>205</v>
      </c>
      <c r="BD31" s="209">
        <v>4</v>
      </c>
      <c r="BE31" s="209">
        <v>4</v>
      </c>
      <c r="BF31" s="209">
        <v>0</v>
      </c>
      <c r="BG31" s="209">
        <v>0</v>
      </c>
      <c r="BH31" s="209">
        <v>4</v>
      </c>
      <c r="BI31" s="209">
        <v>0</v>
      </c>
      <c r="BJ31" s="209">
        <v>0</v>
      </c>
      <c r="BK31" s="209">
        <v>0</v>
      </c>
      <c r="BL31" s="209">
        <v>0</v>
      </c>
      <c r="BM31" s="209">
        <v>0</v>
      </c>
    </row>
    <row r="32" spans="1:65" x14ac:dyDescent="0.25">
      <c r="B32" s="239">
        <v>2</v>
      </c>
      <c r="C32" s="316"/>
      <c r="D32" s="240" t="str">
        <f>INDEX($AO$58:$AO$78,MATCH(LARGE($AP$58:$AP$78,ROWS($B$31:$B32)),$AP$58:$AP$78,0),0)</f>
        <v>Jersey</v>
      </c>
      <c r="E32" s="257">
        <f t="shared" ref="E32:E39" si="10">VLOOKUP($D32,$AO$14:$AX$34,2,FALSE)/1000</f>
        <v>28.841000000000001</v>
      </c>
      <c r="F32" s="257"/>
      <c r="G32" s="257">
        <f t="shared" ref="G32:G39" si="11">VLOOKUP($D32,$AO$14:$AX$34,3,FALSE)/1000</f>
        <v>24.681000000000001</v>
      </c>
      <c r="H32" s="257"/>
      <c r="I32" s="257">
        <f t="shared" ref="I32:I39" si="12">VLOOKUP($D32,$AO$14:$AX$34,4,FALSE)/1000</f>
        <v>4.1589999999999998</v>
      </c>
      <c r="J32" s="257"/>
      <c r="K32" s="257">
        <f t="shared" ref="K32:K39" si="13">VLOOKUP($D32,$AO$14:$AX$34,5,FALSE)/1000</f>
        <v>0.1</v>
      </c>
      <c r="L32" s="257"/>
      <c r="M32" s="257">
        <f t="shared" ref="M32:M39" si="14">VLOOKUP($D32,$AO$14:$AX$34,6,FALSE)/1000</f>
        <v>5.6000000000000001E-2</v>
      </c>
      <c r="N32" s="257">
        <f t="shared" ref="N32:N39" si="15">VLOOKUP($D32,$AO$14:$AX$34,8,FALSE)/1000</f>
        <v>13.423</v>
      </c>
      <c r="O32" s="257"/>
      <c r="P32" s="257">
        <f t="shared" ref="P32:P39" si="16">VLOOKUP($D32,$AO$14:$AX$34,9,FALSE)/1000</f>
        <v>10.659000000000001</v>
      </c>
      <c r="Q32" s="257"/>
      <c r="R32" s="257">
        <f t="shared" ref="R32:R39" si="17">VLOOKUP($D32,$AO$14:$AX$34,10,FALSE)/1000</f>
        <v>4.6029999999999998</v>
      </c>
      <c r="S32" s="211"/>
      <c r="U32" s="246">
        <f t="shared" ref="U32:U40" si="18">E32-SUM(G32:I32)</f>
        <v>1.0000000000012221E-3</v>
      </c>
      <c r="V32" s="246">
        <f t="shared" ref="V32:V40" si="19">E32-SUM(K32:R32)</f>
        <v>0</v>
      </c>
      <c r="Z32" s="229" t="s">
        <v>1602</v>
      </c>
      <c r="AA32" s="230" t="s">
        <v>246</v>
      </c>
      <c r="AB32" s="209">
        <v>22433</v>
      </c>
      <c r="AC32" s="209">
        <v>20466</v>
      </c>
      <c r="AD32" s="209">
        <v>1967</v>
      </c>
      <c r="AE32" s="209">
        <v>10109</v>
      </c>
      <c r="AF32" s="209">
        <v>1819</v>
      </c>
      <c r="AG32" s="209">
        <v>10505</v>
      </c>
      <c r="AH32" s="209">
        <v>1590</v>
      </c>
      <c r="AI32" s="209">
        <v>8633</v>
      </c>
      <c r="AJ32" s="209">
        <v>282</v>
      </c>
      <c r="AK32" s="209">
        <v>0</v>
      </c>
      <c r="AN32" s="229" t="s">
        <v>1641</v>
      </c>
      <c r="AO32" s="230" t="s">
        <v>2</v>
      </c>
      <c r="AP32" s="209">
        <v>29</v>
      </c>
      <c r="AQ32" s="209">
        <v>27</v>
      </c>
      <c r="AR32" s="209">
        <v>3</v>
      </c>
      <c r="AS32" s="209">
        <v>1</v>
      </c>
      <c r="AT32" s="209">
        <v>0</v>
      </c>
      <c r="AU32" s="209">
        <v>28</v>
      </c>
      <c r="AV32" s="209">
        <v>0</v>
      </c>
      <c r="AW32" s="209">
        <v>10</v>
      </c>
      <c r="AX32" s="209">
        <v>18</v>
      </c>
      <c r="AY32" s="209">
        <v>0</v>
      </c>
      <c r="BB32" s="229" t="s">
        <v>1665</v>
      </c>
      <c r="BC32" s="230" t="s">
        <v>207</v>
      </c>
      <c r="BD32" s="209">
        <v>453</v>
      </c>
      <c r="BE32" s="209">
        <v>258</v>
      </c>
      <c r="BF32" s="209">
        <v>195</v>
      </c>
      <c r="BG32" s="209">
        <v>0</v>
      </c>
      <c r="BH32" s="209">
        <v>243</v>
      </c>
      <c r="BI32" s="209">
        <v>210</v>
      </c>
      <c r="BJ32" s="209">
        <v>0</v>
      </c>
      <c r="BK32" s="209">
        <v>206</v>
      </c>
      <c r="BL32" s="209">
        <v>4</v>
      </c>
      <c r="BM32" s="209">
        <v>0</v>
      </c>
    </row>
    <row r="33" spans="1:65" x14ac:dyDescent="0.25">
      <c r="B33" s="239">
        <v>3</v>
      </c>
      <c r="C33" s="316"/>
      <c r="D33" s="240" t="str">
        <f>INDEX($AO$58:$AO$78,MATCH(LARGE($AP$58:$AP$78,ROWS($B$31:$B33)),$AP$58:$AP$78,0),0)</f>
        <v>Bahamas</v>
      </c>
      <c r="E33" s="257">
        <f t="shared" si="10"/>
        <v>3.0259999999999998</v>
      </c>
      <c r="F33" s="257"/>
      <c r="G33" s="257">
        <f t="shared" si="11"/>
        <v>3.004</v>
      </c>
      <c r="H33" s="257"/>
      <c r="I33" s="257">
        <f t="shared" si="12"/>
        <v>2.1000000000000001E-2</v>
      </c>
      <c r="J33" s="257"/>
      <c r="K33" s="257">
        <f t="shared" si="13"/>
        <v>0.59599999999999997</v>
      </c>
      <c r="L33" s="257"/>
      <c r="M33" s="257">
        <f>VLOOKUP($D33,$AO$14:$AX$34,6,FALSE)/1000</f>
        <v>0</v>
      </c>
      <c r="N33" s="257">
        <f t="shared" si="15"/>
        <v>1.292</v>
      </c>
      <c r="O33" s="257"/>
      <c r="P33" s="257">
        <f t="shared" si="16"/>
        <v>1.097</v>
      </c>
      <c r="Q33" s="257"/>
      <c r="R33" s="257">
        <f t="shared" si="17"/>
        <v>3.9E-2</v>
      </c>
      <c r="S33" s="211"/>
      <c r="U33" s="246">
        <f t="shared" si="18"/>
        <v>9.9999999999988987E-4</v>
      </c>
      <c r="V33" s="246">
        <f t="shared" si="19"/>
        <v>1.9999999999997797E-3</v>
      </c>
      <c r="Z33" s="229" t="s">
        <v>1603</v>
      </c>
      <c r="AA33" s="230" t="s">
        <v>66</v>
      </c>
      <c r="AB33" s="209">
        <v>0</v>
      </c>
      <c r="AC33" s="209">
        <v>0</v>
      </c>
      <c r="AD33" s="209">
        <v>0</v>
      </c>
      <c r="AE33" s="209">
        <v>0</v>
      </c>
      <c r="AF33" s="209">
        <v>0</v>
      </c>
      <c r="AG33" s="209">
        <v>0</v>
      </c>
      <c r="AH33" s="209">
        <v>0</v>
      </c>
      <c r="AI33" s="209">
        <v>0</v>
      </c>
      <c r="AJ33" s="209">
        <v>0</v>
      </c>
      <c r="AK33" s="209">
        <v>0</v>
      </c>
      <c r="AN33" s="229" t="s">
        <v>1642</v>
      </c>
      <c r="AO33" s="230" t="s">
        <v>259</v>
      </c>
      <c r="AP33" s="209">
        <v>8893</v>
      </c>
      <c r="AQ33" s="209">
        <v>6131</v>
      </c>
      <c r="AR33" s="209">
        <v>2762</v>
      </c>
      <c r="AS33" s="209">
        <v>108</v>
      </c>
      <c r="AT33" s="209">
        <v>53</v>
      </c>
      <c r="AU33" s="209">
        <v>8731</v>
      </c>
      <c r="AV33" s="209">
        <v>2213</v>
      </c>
      <c r="AW33" s="209">
        <v>4249</v>
      </c>
      <c r="AX33" s="209">
        <v>2269</v>
      </c>
      <c r="AY33" s="209">
        <v>0</v>
      </c>
      <c r="BB33" s="229" t="s">
        <v>1666</v>
      </c>
      <c r="BC33" s="230" t="s">
        <v>254</v>
      </c>
      <c r="BD33" s="209">
        <v>13173</v>
      </c>
      <c r="BE33" s="209">
        <v>2755</v>
      </c>
      <c r="BF33" s="209">
        <v>10418</v>
      </c>
      <c r="BG33" s="209">
        <v>2989</v>
      </c>
      <c r="BH33" s="209">
        <v>5170</v>
      </c>
      <c r="BI33" s="209">
        <v>5014</v>
      </c>
      <c r="BJ33" s="209">
        <v>456</v>
      </c>
      <c r="BK33" s="209">
        <v>4315</v>
      </c>
      <c r="BL33" s="209">
        <v>243</v>
      </c>
      <c r="BM33" s="209">
        <v>0</v>
      </c>
    </row>
    <row r="34" spans="1:65" x14ac:dyDescent="0.25">
      <c r="B34" s="239">
        <v>4</v>
      </c>
      <c r="C34" s="316"/>
      <c r="D34" s="240" t="str">
        <f>INDEX($AO$58:$AO$78,MATCH(LARGE($AP$58:$AP$78,ROWS($B$31:$B34)),$AP$58:$AP$78,0),0)</f>
        <v>Bermuda</v>
      </c>
      <c r="E34" s="257">
        <f t="shared" si="10"/>
        <v>9.14</v>
      </c>
      <c r="F34" s="257"/>
      <c r="G34" s="257">
        <f t="shared" si="11"/>
        <v>6.8120000000000003</v>
      </c>
      <c r="H34" s="257"/>
      <c r="I34" s="257">
        <f t="shared" si="12"/>
        <v>2.3279999999999998</v>
      </c>
      <c r="J34" s="257"/>
      <c r="K34" s="257">
        <f t="shared" si="13"/>
        <v>0.29499999999999998</v>
      </c>
      <c r="L34" s="257"/>
      <c r="M34" s="257">
        <f t="shared" si="14"/>
        <v>0.123</v>
      </c>
      <c r="N34" s="257">
        <f t="shared" si="15"/>
        <v>2.8039999999999998</v>
      </c>
      <c r="O34" s="257"/>
      <c r="P34" s="257">
        <f t="shared" si="16"/>
        <v>3.964</v>
      </c>
      <c r="Q34" s="257"/>
      <c r="R34" s="257">
        <f t="shared" si="17"/>
        <v>1.9530000000000001</v>
      </c>
      <c r="S34" s="211"/>
      <c r="U34" s="246">
        <f t="shared" si="18"/>
        <v>0</v>
      </c>
      <c r="V34" s="246">
        <f t="shared" si="19"/>
        <v>1.0000000000012221E-3</v>
      </c>
      <c r="Z34" s="229" t="s">
        <v>1604</v>
      </c>
      <c r="AA34" s="230" t="s">
        <v>264</v>
      </c>
      <c r="AB34" s="209">
        <v>282</v>
      </c>
      <c r="AC34" s="209">
        <v>274</v>
      </c>
      <c r="AD34" s="209">
        <v>8</v>
      </c>
      <c r="AE34" s="209">
        <v>14</v>
      </c>
      <c r="AF34" s="209">
        <v>1</v>
      </c>
      <c r="AG34" s="209">
        <v>267</v>
      </c>
      <c r="AH34" s="209">
        <v>0</v>
      </c>
      <c r="AI34" s="209">
        <v>254</v>
      </c>
      <c r="AJ34" s="209">
        <v>13</v>
      </c>
      <c r="AK34" s="209">
        <v>0</v>
      </c>
      <c r="AN34" s="231" t="s">
        <v>1643</v>
      </c>
      <c r="AO34" s="238" t="s">
        <v>247</v>
      </c>
      <c r="AP34" s="209">
        <v>412006</v>
      </c>
      <c r="AQ34" s="209">
        <v>24673</v>
      </c>
      <c r="AR34" s="209">
        <v>387333</v>
      </c>
      <c r="AS34" s="209">
        <v>10812</v>
      </c>
      <c r="AT34" s="209">
        <v>102828</v>
      </c>
      <c r="AU34" s="209">
        <v>298365</v>
      </c>
      <c r="AV34" s="209">
        <v>19966</v>
      </c>
      <c r="AW34" s="209">
        <v>152961</v>
      </c>
      <c r="AX34" s="209">
        <v>125438</v>
      </c>
      <c r="AY34" s="209">
        <v>0</v>
      </c>
      <c r="BB34" s="229" t="s">
        <v>1667</v>
      </c>
      <c r="BC34" s="230" t="s">
        <v>5</v>
      </c>
      <c r="BD34" s="209">
        <v>32</v>
      </c>
      <c r="BE34" s="209">
        <v>32</v>
      </c>
      <c r="BF34" s="209">
        <v>0</v>
      </c>
      <c r="BG34" s="209">
        <v>11</v>
      </c>
      <c r="BH34" s="209">
        <v>7</v>
      </c>
      <c r="BI34" s="209">
        <v>14</v>
      </c>
      <c r="BJ34" s="209">
        <v>0</v>
      </c>
      <c r="BK34" s="209">
        <v>7</v>
      </c>
      <c r="BL34" s="209">
        <v>7</v>
      </c>
      <c r="BM34" s="209">
        <v>0</v>
      </c>
    </row>
    <row r="35" spans="1:65" x14ac:dyDescent="0.25">
      <c r="B35" s="239">
        <v>5</v>
      </c>
      <c r="C35" s="317"/>
      <c r="D35" s="240" t="str">
        <f>INDEX($AO$58:$AO$78,MATCH(LARGE($AP$58:$AP$78,ROWS($B$31:$B35)),$AP$58:$AP$78,0),0)</f>
        <v>Singapore</v>
      </c>
      <c r="E35" s="258">
        <f t="shared" si="10"/>
        <v>108.878</v>
      </c>
      <c r="F35" s="258"/>
      <c r="G35" s="258">
        <f t="shared" si="11"/>
        <v>26.1</v>
      </c>
      <c r="H35" s="258"/>
      <c r="I35" s="258">
        <f t="shared" si="12"/>
        <v>82.778000000000006</v>
      </c>
      <c r="J35" s="258"/>
      <c r="K35" s="258">
        <f t="shared" si="13"/>
        <v>8.0839999999999996</v>
      </c>
      <c r="L35" s="258"/>
      <c r="M35" s="258">
        <f t="shared" si="14"/>
        <v>33.935000000000002</v>
      </c>
      <c r="N35" s="258">
        <f t="shared" si="15"/>
        <v>4.43</v>
      </c>
      <c r="O35" s="258"/>
      <c r="P35" s="258">
        <f t="shared" si="16"/>
        <v>32.18</v>
      </c>
      <c r="Q35" s="258"/>
      <c r="R35" s="258">
        <f t="shared" si="17"/>
        <v>30.248000000000001</v>
      </c>
      <c r="S35" s="224"/>
      <c r="U35" s="246">
        <f t="shared" si="18"/>
        <v>0</v>
      </c>
      <c r="V35" s="246">
        <f t="shared" si="19"/>
        <v>9.9999999999056399E-4</v>
      </c>
      <c r="Z35" s="229" t="s">
        <v>1605</v>
      </c>
      <c r="AA35" s="230" t="s">
        <v>235</v>
      </c>
      <c r="AB35" s="209">
        <v>0</v>
      </c>
      <c r="AC35" s="209">
        <v>0</v>
      </c>
      <c r="AD35" s="209">
        <v>0</v>
      </c>
      <c r="AE35" s="209">
        <v>0</v>
      </c>
      <c r="AF35" s="209">
        <v>-7</v>
      </c>
      <c r="AG35" s="209">
        <v>7</v>
      </c>
      <c r="AH35" s="209">
        <v>0</v>
      </c>
      <c r="AI35" s="209">
        <v>3</v>
      </c>
      <c r="AJ35" s="209">
        <v>4</v>
      </c>
      <c r="AK35" s="209">
        <v>0</v>
      </c>
      <c r="BB35" s="229" t="s">
        <v>1668</v>
      </c>
      <c r="BC35" s="230" t="s">
        <v>7</v>
      </c>
      <c r="BD35" s="209">
        <v>643</v>
      </c>
      <c r="BE35" s="209">
        <v>111</v>
      </c>
      <c r="BF35" s="209">
        <v>532</v>
      </c>
      <c r="BG35" s="209">
        <v>14</v>
      </c>
      <c r="BH35" s="209">
        <v>233</v>
      </c>
      <c r="BI35" s="209">
        <v>396</v>
      </c>
      <c r="BJ35" s="209">
        <v>0</v>
      </c>
      <c r="BK35" s="209">
        <v>84</v>
      </c>
      <c r="BL35" s="209">
        <v>312</v>
      </c>
      <c r="BM35" s="209">
        <v>0</v>
      </c>
    </row>
    <row r="36" spans="1:65" x14ac:dyDescent="0.25">
      <c r="B36" s="239">
        <v>1</v>
      </c>
      <c r="C36" s="319" t="s">
        <v>255</v>
      </c>
      <c r="D36" s="242" t="str">
        <f>INDEX($AO$58:$AO$78,MATCH(SMALL($AP$58:$AP$78,ROWS($B$36:$B36)),$AP$58:$AP$78,0),0)</f>
        <v>Cayman Islands</v>
      </c>
      <c r="E36" s="257">
        <f t="shared" si="10"/>
        <v>43.883000000000003</v>
      </c>
      <c r="F36" s="257"/>
      <c r="G36" s="257">
        <f t="shared" si="11"/>
        <v>43.817999999999998</v>
      </c>
      <c r="H36" s="257"/>
      <c r="I36" s="257">
        <f t="shared" si="12"/>
        <v>6.5000000000000002E-2</v>
      </c>
      <c r="J36" s="257"/>
      <c r="K36" s="257">
        <f t="shared" si="13"/>
        <v>0.27100000000000002</v>
      </c>
      <c r="L36" s="257"/>
      <c r="M36" s="257">
        <f t="shared" si="14"/>
        <v>8.6999999999999994E-2</v>
      </c>
      <c r="N36" s="257">
        <f t="shared" si="15"/>
        <v>37.185000000000002</v>
      </c>
      <c r="O36" s="257"/>
      <c r="P36" s="257">
        <f t="shared" si="16"/>
        <v>5.24</v>
      </c>
      <c r="Q36" s="257"/>
      <c r="R36" s="257">
        <f t="shared" si="17"/>
        <v>1.1000000000000001</v>
      </c>
      <c r="S36" s="211"/>
      <c r="U36" s="246">
        <f t="shared" si="18"/>
        <v>0</v>
      </c>
      <c r="V36" s="246">
        <f t="shared" si="19"/>
        <v>0</v>
      </c>
      <c r="Z36" s="229" t="s">
        <v>1606</v>
      </c>
      <c r="AA36" s="230" t="s">
        <v>43</v>
      </c>
      <c r="AB36" s="209">
        <v>1169</v>
      </c>
      <c r="AC36" s="209">
        <v>1169</v>
      </c>
      <c r="AD36" s="209">
        <v>0</v>
      </c>
      <c r="AE36" s="209">
        <v>0</v>
      </c>
      <c r="AF36" s="209">
        <v>1048</v>
      </c>
      <c r="AG36" s="209">
        <v>121</v>
      </c>
      <c r="AH36" s="209">
        <v>13</v>
      </c>
      <c r="AI36" s="209">
        <v>101</v>
      </c>
      <c r="AJ36" s="209">
        <v>7</v>
      </c>
      <c r="AK36" s="209">
        <v>0</v>
      </c>
      <c r="BB36" s="229" t="s">
        <v>1669</v>
      </c>
      <c r="BC36" s="230" t="s">
        <v>727</v>
      </c>
      <c r="BD36" s="209">
        <v>28</v>
      </c>
      <c r="BE36" s="209">
        <v>28</v>
      </c>
      <c r="BF36" s="209">
        <v>0</v>
      </c>
      <c r="BG36" s="209">
        <v>3</v>
      </c>
      <c r="BH36" s="209">
        <v>8</v>
      </c>
      <c r="BI36" s="209">
        <v>17</v>
      </c>
      <c r="BJ36" s="209">
        <v>0</v>
      </c>
      <c r="BK36" s="209">
        <v>8</v>
      </c>
      <c r="BL36" s="209">
        <v>8</v>
      </c>
      <c r="BM36" s="209">
        <v>0</v>
      </c>
    </row>
    <row r="37" spans="1:65" x14ac:dyDescent="0.25">
      <c r="A37" s="240" t="str">
        <f>INDEX($AO$58:$AO$78,MATCH(SMALL($AP$58:$AP$78,ROWS($B$36:$B37)),$AP$58:$AP$78,0),0)</f>
        <v>West Indies UK</v>
      </c>
      <c r="B37" s="239">
        <v>2</v>
      </c>
      <c r="C37" s="316"/>
      <c r="D37" s="240" t="str">
        <f>INDEX($AO$58:$AO$78,MATCH(SMALL($AP$58:$AP$78,ROWS($B$36:$B37)),$AP$58:$AP$78,0),0)</f>
        <v>West Indies UK</v>
      </c>
      <c r="E37" s="257">
        <f>VLOOKUP($A37,$AO$14:$AX$34,2,FALSE)/1000</f>
        <v>11.581</v>
      </c>
      <c r="F37" s="257"/>
      <c r="G37" s="257">
        <f>VLOOKUP($A37,$AO$14:$AX$34,3,FALSE)/1000</f>
        <v>11.468</v>
      </c>
      <c r="H37" s="257"/>
      <c r="I37" s="257">
        <f>VLOOKUP($A37,$AO$14:$AX$34,4,FALSE)/1000</f>
        <v>0.114</v>
      </c>
      <c r="J37" s="257"/>
      <c r="K37" s="257">
        <f>VLOOKUP($A37,$AO$14:$AX$34,5,FALSE)/1000</f>
        <v>0.10100000000000001</v>
      </c>
      <c r="L37" s="257"/>
      <c r="M37" s="257">
        <f>VLOOKUP($A37,$AO$14:$AX$34,6,FALSE)/1000</f>
        <v>1E-3</v>
      </c>
      <c r="N37" s="257">
        <f>VLOOKUP($A37,$AO$14:$AX$34,8,FALSE)/1000</f>
        <v>1.889</v>
      </c>
      <c r="O37" s="257"/>
      <c r="P37" s="257">
        <f>VLOOKUP($A37,$AO$14:$AX$34,9,FALSE)/1000</f>
        <v>8.3859999999999992</v>
      </c>
      <c r="Q37" s="257"/>
      <c r="R37" s="257">
        <f>VLOOKUP($A37,$AO$14:$AX$34,10,FALSE)/1000</f>
        <v>1.204</v>
      </c>
      <c r="S37" s="211"/>
      <c r="U37" s="246">
        <f t="shared" si="18"/>
        <v>-1.0000000000012221E-3</v>
      </c>
      <c r="V37" s="246">
        <f t="shared" si="19"/>
        <v>0</v>
      </c>
      <c r="Z37" s="229" t="s">
        <v>1607</v>
      </c>
      <c r="AA37" s="230" t="s">
        <v>11</v>
      </c>
      <c r="AB37" s="209">
        <v>6726</v>
      </c>
      <c r="AC37" s="209">
        <v>5278</v>
      </c>
      <c r="AD37" s="209">
        <v>1448</v>
      </c>
      <c r="AE37" s="209">
        <v>4585</v>
      </c>
      <c r="AF37" s="209">
        <v>814</v>
      </c>
      <c r="AG37" s="209">
        <v>1328</v>
      </c>
      <c r="AH37" s="209">
        <v>8</v>
      </c>
      <c r="AI37" s="209">
        <v>693</v>
      </c>
      <c r="AJ37" s="209">
        <v>626</v>
      </c>
      <c r="AK37" s="209">
        <v>0</v>
      </c>
      <c r="BB37" s="229" t="s">
        <v>1670</v>
      </c>
      <c r="BC37" s="230" t="s">
        <v>528</v>
      </c>
      <c r="BD37" s="209">
        <v>2249</v>
      </c>
      <c r="BE37" s="209">
        <v>2249</v>
      </c>
      <c r="BF37" s="209">
        <v>0</v>
      </c>
      <c r="BG37" s="209">
        <v>0</v>
      </c>
      <c r="BH37" s="209">
        <v>7</v>
      </c>
      <c r="BI37" s="209">
        <v>2242</v>
      </c>
      <c r="BJ37" s="209">
        <v>3</v>
      </c>
      <c r="BK37" s="209">
        <v>2240</v>
      </c>
      <c r="BL37" s="209">
        <v>0</v>
      </c>
      <c r="BM37" s="209">
        <v>0</v>
      </c>
    </row>
    <row r="38" spans="1:65" x14ac:dyDescent="0.25">
      <c r="B38" s="239">
        <v>3</v>
      </c>
      <c r="C38" s="316"/>
      <c r="D38" s="240" t="str">
        <f>INDEX($AO$58:$AO$78,MATCH(SMALL($AP$58:$AP$78,ROWS($B$36:$B38)),$AP$58:$AP$78,0),0)</f>
        <v>Isle of Man</v>
      </c>
      <c r="E38" s="257">
        <f t="shared" si="10"/>
        <v>6.194</v>
      </c>
      <c r="F38" s="257"/>
      <c r="G38" s="257">
        <f t="shared" si="11"/>
        <v>4.0129999999999999</v>
      </c>
      <c r="H38" s="257"/>
      <c r="I38" s="257">
        <f t="shared" si="12"/>
        <v>2.181</v>
      </c>
      <c r="J38" s="257"/>
      <c r="K38" s="257">
        <f t="shared" si="13"/>
        <v>6.6000000000000003E-2</v>
      </c>
      <c r="L38" s="257"/>
      <c r="M38" s="257">
        <f t="shared" si="14"/>
        <v>0.32700000000000001</v>
      </c>
      <c r="N38" s="257">
        <f t="shared" si="15"/>
        <v>0.19600000000000001</v>
      </c>
      <c r="O38" s="257"/>
      <c r="P38" s="257">
        <f t="shared" si="16"/>
        <v>3.4590000000000001</v>
      </c>
      <c r="Q38" s="257"/>
      <c r="R38" s="257">
        <f t="shared" si="17"/>
        <v>2.1459999999999999</v>
      </c>
      <c r="S38" s="211"/>
      <c r="U38" s="246">
        <f t="shared" si="18"/>
        <v>0</v>
      </c>
      <c r="V38" s="246">
        <f t="shared" si="19"/>
        <v>0</v>
      </c>
      <c r="Z38" s="229" t="s">
        <v>1608</v>
      </c>
      <c r="AA38" s="230" t="s">
        <v>220</v>
      </c>
      <c r="AB38" s="209">
        <v>942</v>
      </c>
      <c r="AC38" s="209">
        <v>940</v>
      </c>
      <c r="AD38" s="209">
        <v>1</v>
      </c>
      <c r="AE38" s="209">
        <v>11</v>
      </c>
      <c r="AF38" s="209">
        <v>20</v>
      </c>
      <c r="AG38" s="209">
        <v>911</v>
      </c>
      <c r="AH38" s="209">
        <v>258</v>
      </c>
      <c r="AI38" s="209">
        <v>594</v>
      </c>
      <c r="AJ38" s="209">
        <v>59</v>
      </c>
      <c r="AK38" s="209">
        <v>0</v>
      </c>
      <c r="BB38" s="229" t="s">
        <v>1671</v>
      </c>
      <c r="BC38" s="230" t="s">
        <v>0</v>
      </c>
      <c r="BD38" s="209">
        <v>157</v>
      </c>
      <c r="BE38" s="209">
        <v>157</v>
      </c>
      <c r="BF38" s="209">
        <v>0</v>
      </c>
      <c r="BG38" s="209">
        <v>0</v>
      </c>
      <c r="BH38" s="209">
        <v>62</v>
      </c>
      <c r="BI38" s="209">
        <v>95</v>
      </c>
      <c r="BJ38" s="209">
        <v>0</v>
      </c>
      <c r="BK38" s="209">
        <v>91</v>
      </c>
      <c r="BL38" s="209">
        <v>4</v>
      </c>
      <c r="BM38" s="209">
        <v>0</v>
      </c>
    </row>
    <row r="39" spans="1:65" x14ac:dyDescent="0.25">
      <c r="B39" s="239">
        <v>4</v>
      </c>
      <c r="C39" s="316"/>
      <c r="D39" s="240" t="str">
        <f>INDEX($AO$58:$AO$78,MATCH(SMALL($AP$58:$AP$78,ROWS($B$36:$B39)),$AP$58:$AP$78,0),0)</f>
        <v>Guernsey</v>
      </c>
      <c r="E39" s="257">
        <f t="shared" si="10"/>
        <v>8.8930000000000007</v>
      </c>
      <c r="F39" s="257"/>
      <c r="G39" s="257">
        <f t="shared" si="11"/>
        <v>6.1310000000000002</v>
      </c>
      <c r="H39" s="257"/>
      <c r="I39" s="257">
        <f t="shared" si="12"/>
        <v>2.762</v>
      </c>
      <c r="J39" s="257"/>
      <c r="K39" s="257">
        <f t="shared" si="13"/>
        <v>0.108</v>
      </c>
      <c r="L39" s="257"/>
      <c r="M39" s="257">
        <f t="shared" si="14"/>
        <v>5.2999999999999999E-2</v>
      </c>
      <c r="N39" s="257">
        <f t="shared" si="15"/>
        <v>2.2130000000000001</v>
      </c>
      <c r="O39" s="257"/>
      <c r="P39" s="257">
        <f t="shared" si="16"/>
        <v>4.2489999999999997</v>
      </c>
      <c r="Q39" s="257"/>
      <c r="R39" s="257">
        <f t="shared" si="17"/>
        <v>2.2690000000000001</v>
      </c>
      <c r="S39" s="211"/>
      <c r="U39" s="246">
        <f t="shared" si="18"/>
        <v>0</v>
      </c>
      <c r="V39" s="246">
        <f t="shared" si="19"/>
        <v>1.0000000000012221E-3</v>
      </c>
      <c r="Z39" s="229" t="s">
        <v>1609</v>
      </c>
      <c r="AA39" s="230" t="s">
        <v>20</v>
      </c>
      <c r="AB39" s="209">
        <v>45</v>
      </c>
      <c r="AC39" s="209">
        <v>45</v>
      </c>
      <c r="AD39" s="209">
        <v>0</v>
      </c>
      <c r="AE39" s="209">
        <v>11</v>
      </c>
      <c r="AF39" s="209">
        <v>3</v>
      </c>
      <c r="AG39" s="209">
        <v>31</v>
      </c>
      <c r="AH39" s="209">
        <v>6</v>
      </c>
      <c r="AI39" s="209">
        <v>4</v>
      </c>
      <c r="AJ39" s="209">
        <v>21</v>
      </c>
      <c r="AK39" s="209">
        <v>0</v>
      </c>
      <c r="BB39" s="229" t="s">
        <v>1672</v>
      </c>
      <c r="BC39" s="230" t="s">
        <v>216</v>
      </c>
      <c r="BD39" s="209">
        <v>603</v>
      </c>
      <c r="BE39" s="209">
        <v>62</v>
      </c>
      <c r="BF39" s="209">
        <v>542</v>
      </c>
      <c r="BG39" s="209">
        <v>48</v>
      </c>
      <c r="BH39" s="209">
        <v>288</v>
      </c>
      <c r="BI39" s="209">
        <v>268</v>
      </c>
      <c r="BJ39" s="209">
        <v>7</v>
      </c>
      <c r="BK39" s="209">
        <v>258</v>
      </c>
      <c r="BL39" s="209">
        <v>3</v>
      </c>
      <c r="BM39" s="209">
        <v>0</v>
      </c>
    </row>
    <row r="40" spans="1:65" x14ac:dyDescent="0.25">
      <c r="A40" s="240" t="str">
        <f>INDEX($AO$58:$AO$78,MATCH(SMALL($AP$58:$AP$78,ROWS($B$36:$B40)),$AP$58:$AP$78,0),0)</f>
        <v>Samoa</v>
      </c>
      <c r="B40" s="239">
        <v>5</v>
      </c>
      <c r="C40" s="316"/>
      <c r="D40" s="240" t="str">
        <f>INDEX($AO$58:$AO$78,MATCH(SMALL($AP$58:$AP$78,ROWS($B$36:$B40)),$AP$58:$AP$78,0),0)</f>
        <v>Samoa</v>
      </c>
      <c r="E40" s="257">
        <f>VLOOKUP($A40,$AO$14:$AX$34,2,FALSE)/1000</f>
        <v>4.8000000000000001E-2</v>
      </c>
      <c r="F40" s="257"/>
      <c r="G40" s="257">
        <f>VLOOKUP($A40,$AO$14:$AX$34,3,FALSE)/1000</f>
        <v>4.8000000000000001E-2</v>
      </c>
      <c r="H40" s="257"/>
      <c r="I40" s="257">
        <f>VLOOKUP($A40,$AO$14:$AX$34,4,FALSE)/1000</f>
        <v>0</v>
      </c>
      <c r="J40" s="257"/>
      <c r="K40" s="257">
        <f>VLOOKUP($A40,$AO$14:$AX$34,5,FALSE)/1000</f>
        <v>0</v>
      </c>
      <c r="L40" s="257"/>
      <c r="M40" s="257">
        <f>VLOOKUP($A40,$AO$14:$AX$34,6,FALSE)/1000</f>
        <v>0</v>
      </c>
      <c r="N40" s="257">
        <f>VLOOKUP($A40,$AO$14:$AX$34,8,FALSE)/1000</f>
        <v>0</v>
      </c>
      <c r="O40" s="257"/>
      <c r="P40" s="257">
        <f>VLOOKUP($A40,$AO$14:$AX$34,9,FALSE)/1000</f>
        <v>4.8000000000000001E-2</v>
      </c>
      <c r="Q40" s="257"/>
      <c r="R40" s="257">
        <f>VLOOKUP($A40,$AO$14:$AX$34,10,FALSE)/1000</f>
        <v>0</v>
      </c>
      <c r="S40" s="211"/>
      <c r="U40" s="246">
        <f t="shared" si="18"/>
        <v>0</v>
      </c>
      <c r="V40" s="246">
        <f t="shared" si="19"/>
        <v>0</v>
      </c>
      <c r="Z40" s="229" t="s">
        <v>1610</v>
      </c>
      <c r="AA40" s="230" t="s">
        <v>41</v>
      </c>
      <c r="AB40" s="209">
        <v>15568</v>
      </c>
      <c r="AC40" s="209">
        <v>15404</v>
      </c>
      <c r="AD40" s="209">
        <v>164</v>
      </c>
      <c r="AE40" s="209">
        <v>5365</v>
      </c>
      <c r="AF40" s="209">
        <v>3308</v>
      </c>
      <c r="AG40" s="209">
        <v>6896</v>
      </c>
      <c r="AH40" s="209">
        <v>3608</v>
      </c>
      <c r="AI40" s="209">
        <v>3239</v>
      </c>
      <c r="AJ40" s="209">
        <v>49</v>
      </c>
      <c r="AK40" s="209">
        <v>0</v>
      </c>
      <c r="BB40" s="229" t="s">
        <v>1673</v>
      </c>
      <c r="BC40" s="230" t="s">
        <v>723</v>
      </c>
      <c r="BD40" s="209">
        <v>0</v>
      </c>
      <c r="BE40" s="209">
        <v>0</v>
      </c>
      <c r="BF40" s="209">
        <v>0</v>
      </c>
      <c r="BG40" s="209">
        <v>0</v>
      </c>
      <c r="BH40" s="209">
        <v>0</v>
      </c>
      <c r="BI40" s="209">
        <v>0</v>
      </c>
      <c r="BJ40" s="209">
        <v>0</v>
      </c>
      <c r="BK40" s="209">
        <v>0</v>
      </c>
      <c r="BL40" s="209">
        <v>0</v>
      </c>
      <c r="BM40" s="209">
        <v>0</v>
      </c>
    </row>
    <row r="41" spans="1:65" x14ac:dyDescent="0.25">
      <c r="B41" s="244"/>
      <c r="Z41" s="229" t="s">
        <v>1611</v>
      </c>
      <c r="AA41" s="230" t="s">
        <v>261</v>
      </c>
      <c r="AB41" s="209">
        <v>193967</v>
      </c>
      <c r="AC41" s="209">
        <v>80795</v>
      </c>
      <c r="AD41" s="209">
        <v>113172</v>
      </c>
      <c r="AE41" s="209">
        <v>61458</v>
      </c>
      <c r="AF41" s="209">
        <v>84034</v>
      </c>
      <c r="AG41" s="209">
        <v>48476</v>
      </c>
      <c r="AH41" s="209">
        <v>36952</v>
      </c>
      <c r="AI41" s="209">
        <v>10424</v>
      </c>
      <c r="AJ41" s="209">
        <v>1100</v>
      </c>
      <c r="AK41" s="209">
        <v>0</v>
      </c>
      <c r="BB41" s="229" t="s">
        <v>1674</v>
      </c>
      <c r="BC41" s="230" t="s">
        <v>221</v>
      </c>
      <c r="BD41" s="209">
        <v>4726</v>
      </c>
      <c r="BE41" s="209">
        <v>1499</v>
      </c>
      <c r="BF41" s="209">
        <v>3228</v>
      </c>
      <c r="BG41" s="209">
        <v>122</v>
      </c>
      <c r="BH41" s="209">
        <v>3797</v>
      </c>
      <c r="BI41" s="209">
        <v>807</v>
      </c>
      <c r="BJ41" s="209">
        <v>17</v>
      </c>
      <c r="BK41" s="209">
        <v>759</v>
      </c>
      <c r="BL41" s="209">
        <v>31</v>
      </c>
      <c r="BM41" s="209">
        <v>0</v>
      </c>
    </row>
    <row r="42" spans="1:65" x14ac:dyDescent="0.25">
      <c r="B42" s="244"/>
      <c r="Z42" s="229" t="s">
        <v>1612</v>
      </c>
      <c r="AA42" s="230" t="s">
        <v>33</v>
      </c>
      <c r="AB42" s="209">
        <v>2501</v>
      </c>
      <c r="AC42" s="209">
        <v>2397</v>
      </c>
      <c r="AD42" s="209">
        <v>104</v>
      </c>
      <c r="AE42" s="209">
        <v>1180</v>
      </c>
      <c r="AF42" s="209">
        <v>790</v>
      </c>
      <c r="AG42" s="209">
        <v>530</v>
      </c>
      <c r="AH42" s="209">
        <v>83</v>
      </c>
      <c r="AI42" s="209">
        <v>366</v>
      </c>
      <c r="AJ42" s="209">
        <v>81</v>
      </c>
      <c r="AK42" s="209">
        <v>0</v>
      </c>
      <c r="BB42" s="229" t="s">
        <v>1675</v>
      </c>
      <c r="BC42" s="230" t="s">
        <v>3</v>
      </c>
      <c r="BD42" s="209">
        <v>9587</v>
      </c>
      <c r="BE42" s="209">
        <v>1851</v>
      </c>
      <c r="BF42" s="209">
        <v>7736</v>
      </c>
      <c r="BG42" s="209">
        <v>1695</v>
      </c>
      <c r="BH42" s="209">
        <v>1761</v>
      </c>
      <c r="BI42" s="209">
        <v>6131</v>
      </c>
      <c r="BJ42" s="209">
        <v>53</v>
      </c>
      <c r="BK42" s="209">
        <v>5161</v>
      </c>
      <c r="BL42" s="209">
        <v>916</v>
      </c>
      <c r="BM42" s="209">
        <v>0</v>
      </c>
    </row>
    <row r="43" spans="1:65" x14ac:dyDescent="0.25">
      <c r="B43" s="244"/>
      <c r="Z43" s="229" t="s">
        <v>1613</v>
      </c>
      <c r="AA43" s="230" t="s">
        <v>234</v>
      </c>
      <c r="AB43" s="209">
        <v>33140</v>
      </c>
      <c r="AC43" s="209">
        <v>25424</v>
      </c>
      <c r="AD43" s="209">
        <v>7717</v>
      </c>
      <c r="AE43" s="209">
        <v>2924</v>
      </c>
      <c r="AF43" s="209">
        <v>7098</v>
      </c>
      <c r="AG43" s="209">
        <v>23118</v>
      </c>
      <c r="AH43" s="209">
        <v>12119</v>
      </c>
      <c r="AI43" s="209">
        <v>9987</v>
      </c>
      <c r="AJ43" s="209">
        <v>1012</v>
      </c>
      <c r="AK43" s="209">
        <v>0</v>
      </c>
      <c r="BB43" s="229" t="s">
        <v>1676</v>
      </c>
      <c r="BC43" s="230" t="s">
        <v>236</v>
      </c>
      <c r="BD43" s="209">
        <v>46</v>
      </c>
      <c r="BE43" s="209">
        <v>45</v>
      </c>
      <c r="BF43" s="209">
        <v>1</v>
      </c>
      <c r="BG43" s="209">
        <v>0</v>
      </c>
      <c r="BH43" s="209">
        <v>0</v>
      </c>
      <c r="BI43" s="209">
        <v>46</v>
      </c>
      <c r="BJ43" s="209">
        <v>45</v>
      </c>
      <c r="BK43" s="209">
        <v>0</v>
      </c>
      <c r="BL43" s="209">
        <v>1</v>
      </c>
      <c r="BM43" s="209">
        <v>0</v>
      </c>
    </row>
    <row r="44" spans="1:65" x14ac:dyDescent="0.25">
      <c r="B44" s="244"/>
      <c r="Z44" s="229" t="s">
        <v>1614</v>
      </c>
      <c r="AA44" s="230" t="s">
        <v>258</v>
      </c>
      <c r="AB44" s="209">
        <v>114034</v>
      </c>
      <c r="AC44" s="209">
        <v>45651</v>
      </c>
      <c r="AD44" s="209">
        <v>68383</v>
      </c>
      <c r="AE44" s="209">
        <v>15596</v>
      </c>
      <c r="AF44" s="209">
        <v>65427</v>
      </c>
      <c r="AG44" s="209">
        <v>33010</v>
      </c>
      <c r="AH44" s="209">
        <v>16720</v>
      </c>
      <c r="AI44" s="209">
        <v>14874</v>
      </c>
      <c r="AJ44" s="209">
        <v>1417</v>
      </c>
      <c r="AK44" s="209">
        <v>0</v>
      </c>
      <c r="BB44" s="229" t="s">
        <v>1677</v>
      </c>
      <c r="BC44" s="230" t="s">
        <v>648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</row>
    <row r="45" spans="1:65" x14ac:dyDescent="0.25">
      <c r="B45" s="244"/>
      <c r="Z45" s="229" t="s">
        <v>1615</v>
      </c>
      <c r="AA45" s="230" t="s">
        <v>210</v>
      </c>
      <c r="AB45" s="209">
        <v>58233</v>
      </c>
      <c r="AC45" s="209">
        <v>25046</v>
      </c>
      <c r="AD45" s="209">
        <v>33187</v>
      </c>
      <c r="AE45" s="209">
        <v>11927</v>
      </c>
      <c r="AF45" s="209">
        <v>9763</v>
      </c>
      <c r="AG45" s="209">
        <v>36543</v>
      </c>
      <c r="AH45" s="209">
        <v>7108</v>
      </c>
      <c r="AI45" s="209">
        <v>15185</v>
      </c>
      <c r="AJ45" s="209">
        <v>14251</v>
      </c>
      <c r="AK45" s="209">
        <v>0</v>
      </c>
      <c r="BB45" s="229" t="s">
        <v>1678</v>
      </c>
      <c r="BC45" s="230" t="s">
        <v>620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</row>
    <row r="46" spans="1:65" x14ac:dyDescent="0.25">
      <c r="B46" s="244"/>
      <c r="Z46" s="229" t="s">
        <v>1616</v>
      </c>
      <c r="AA46" s="230" t="s">
        <v>256</v>
      </c>
      <c r="AB46" s="209">
        <v>30936</v>
      </c>
      <c r="AC46" s="209">
        <v>17092</v>
      </c>
      <c r="AD46" s="209">
        <v>13844</v>
      </c>
      <c r="AE46" s="209">
        <v>5615</v>
      </c>
      <c r="AF46" s="209">
        <v>5512</v>
      </c>
      <c r="AG46" s="209">
        <v>19809</v>
      </c>
      <c r="AH46" s="209">
        <v>2602</v>
      </c>
      <c r="AI46" s="209">
        <v>4402</v>
      </c>
      <c r="AJ46" s="209">
        <v>12805</v>
      </c>
      <c r="AK46" s="209">
        <v>0</v>
      </c>
      <c r="BB46" s="229" t="s">
        <v>1679</v>
      </c>
      <c r="BC46" s="230" t="s">
        <v>618</v>
      </c>
      <c r="BD46" s="209">
        <v>41</v>
      </c>
      <c r="BE46" s="209">
        <v>41</v>
      </c>
      <c r="BF46" s="209">
        <v>0</v>
      </c>
      <c r="BG46" s="209">
        <v>0</v>
      </c>
      <c r="BH46" s="209">
        <v>15</v>
      </c>
      <c r="BI46" s="209">
        <v>25</v>
      </c>
      <c r="BJ46" s="209">
        <v>0</v>
      </c>
      <c r="BK46" s="209">
        <v>25</v>
      </c>
      <c r="BL46" s="209">
        <v>0</v>
      </c>
      <c r="BM46" s="209">
        <v>0</v>
      </c>
    </row>
    <row r="47" spans="1:65" x14ac:dyDescent="0.25">
      <c r="B47" s="244"/>
      <c r="C47" s="247"/>
      <c r="Z47" s="229" t="s">
        <v>1617</v>
      </c>
      <c r="AA47" s="230" t="s">
        <v>212</v>
      </c>
      <c r="AB47" s="209">
        <v>98808</v>
      </c>
      <c r="AC47" s="209">
        <v>35193</v>
      </c>
      <c r="AD47" s="209">
        <v>63614</v>
      </c>
      <c r="AE47" s="209">
        <v>13382</v>
      </c>
      <c r="AF47" s="209">
        <v>22823</v>
      </c>
      <c r="AG47" s="209">
        <v>62603</v>
      </c>
      <c r="AH47" s="209">
        <v>18239</v>
      </c>
      <c r="AI47" s="209">
        <v>23023</v>
      </c>
      <c r="AJ47" s="209">
        <v>21341</v>
      </c>
      <c r="AK47" s="209">
        <v>0</v>
      </c>
      <c r="BB47" s="229" t="s">
        <v>1680</v>
      </c>
      <c r="BC47" s="230" t="s">
        <v>204</v>
      </c>
      <c r="BD47" s="209">
        <v>0</v>
      </c>
      <c r="BE47" s="209">
        <v>0</v>
      </c>
      <c r="BF47" s="209">
        <v>0</v>
      </c>
      <c r="BG47" s="209">
        <v>0</v>
      </c>
      <c r="BH47" s="209">
        <v>0</v>
      </c>
      <c r="BI47" s="209">
        <v>0</v>
      </c>
      <c r="BJ47" s="209">
        <v>0</v>
      </c>
      <c r="BK47" s="209">
        <v>0</v>
      </c>
      <c r="BL47" s="209">
        <v>0</v>
      </c>
      <c r="BM47" s="209">
        <v>0</v>
      </c>
    </row>
    <row r="48" spans="1:65" x14ac:dyDescent="0.25">
      <c r="B48" s="244"/>
      <c r="C48" s="247"/>
      <c r="Z48" s="231" t="s">
        <v>1618</v>
      </c>
      <c r="AA48" s="238" t="s">
        <v>213</v>
      </c>
      <c r="AB48" s="209">
        <v>47777</v>
      </c>
      <c r="AC48" s="209">
        <v>27893</v>
      </c>
      <c r="AD48" s="209">
        <v>19883</v>
      </c>
      <c r="AE48" s="209">
        <v>5578</v>
      </c>
      <c r="AF48" s="209">
        <v>29865</v>
      </c>
      <c r="AG48" s="209">
        <v>12334</v>
      </c>
      <c r="AH48" s="209">
        <v>2807</v>
      </c>
      <c r="AI48" s="209">
        <v>8199</v>
      </c>
      <c r="AJ48" s="209">
        <v>1328</v>
      </c>
      <c r="AK48" s="209">
        <v>0</v>
      </c>
      <c r="BB48" s="229" t="s">
        <v>1681</v>
      </c>
      <c r="BC48" s="230" t="s">
        <v>217</v>
      </c>
      <c r="BD48" s="209">
        <v>1002</v>
      </c>
      <c r="BE48" s="209">
        <v>999</v>
      </c>
      <c r="BF48" s="209">
        <v>3</v>
      </c>
      <c r="BG48" s="209">
        <v>490</v>
      </c>
      <c r="BH48" s="209">
        <v>44</v>
      </c>
      <c r="BI48" s="209">
        <v>469</v>
      </c>
      <c r="BJ48" s="209">
        <v>20</v>
      </c>
      <c r="BK48" s="209">
        <v>443</v>
      </c>
      <c r="BL48" s="209">
        <v>6</v>
      </c>
      <c r="BM48" s="209">
        <v>0</v>
      </c>
    </row>
    <row r="49" spans="2:65" x14ac:dyDescent="0.25">
      <c r="B49" s="244"/>
      <c r="C49" s="204"/>
      <c r="D49" s="211"/>
      <c r="E49" s="214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6"/>
      <c r="Q49" s="206"/>
      <c r="R49" s="206"/>
      <c r="S49" s="206"/>
      <c r="BB49" s="229" t="s">
        <v>1682</v>
      </c>
      <c r="BC49" s="230" t="s">
        <v>36</v>
      </c>
      <c r="BD49" s="209">
        <v>175</v>
      </c>
      <c r="BE49" s="209">
        <v>175</v>
      </c>
      <c r="BF49" s="209">
        <v>0</v>
      </c>
      <c r="BG49" s="209">
        <v>4</v>
      </c>
      <c r="BH49" s="209">
        <v>146</v>
      </c>
      <c r="BI49" s="209">
        <v>25</v>
      </c>
      <c r="BJ49" s="209">
        <v>0</v>
      </c>
      <c r="BK49" s="209">
        <v>14</v>
      </c>
      <c r="BL49" s="209">
        <v>11</v>
      </c>
      <c r="BM49" s="209">
        <v>0</v>
      </c>
    </row>
    <row r="50" spans="2:65" x14ac:dyDescent="0.25">
      <c r="B50" s="244"/>
      <c r="C50" s="211"/>
      <c r="D50" s="211"/>
      <c r="E50" s="221"/>
      <c r="F50" s="206"/>
      <c r="G50" s="324"/>
      <c r="H50" s="324"/>
      <c r="I50" s="324"/>
      <c r="J50" s="206"/>
      <c r="K50" s="324"/>
      <c r="L50" s="324"/>
      <c r="M50" s="324"/>
      <c r="N50" s="324"/>
      <c r="O50" s="324"/>
      <c r="P50" s="324"/>
      <c r="Q50" s="324"/>
      <c r="R50" s="324"/>
      <c r="S50" s="324"/>
      <c r="BB50" s="229" t="s">
        <v>1683</v>
      </c>
      <c r="BC50" s="230" t="s">
        <v>1684</v>
      </c>
      <c r="BD50" s="209">
        <v>4</v>
      </c>
      <c r="BE50" s="209">
        <v>4</v>
      </c>
      <c r="BF50" s="209">
        <v>0</v>
      </c>
      <c r="BG50" s="209">
        <v>0</v>
      </c>
      <c r="BH50" s="209">
        <v>0</v>
      </c>
      <c r="BI50" s="209">
        <v>4</v>
      </c>
      <c r="BJ50" s="209">
        <v>0</v>
      </c>
      <c r="BK50" s="209">
        <v>4</v>
      </c>
      <c r="BL50" s="209">
        <v>0</v>
      </c>
      <c r="BM50" s="209">
        <v>0</v>
      </c>
    </row>
    <row r="51" spans="2:65" x14ac:dyDescent="0.25">
      <c r="C51" s="211"/>
      <c r="D51" s="211"/>
      <c r="E51" s="221"/>
      <c r="F51" s="207"/>
      <c r="G51" s="248"/>
      <c r="H51" s="207"/>
      <c r="I51" s="207"/>
      <c r="J51" s="206"/>
      <c r="K51" s="221"/>
      <c r="L51" s="207"/>
      <c r="M51" s="207"/>
      <c r="N51" s="208"/>
      <c r="O51" s="249"/>
      <c r="P51" s="208"/>
      <c r="Q51" s="249"/>
      <c r="R51" s="208"/>
      <c r="S51" s="249"/>
      <c r="BB51" s="229" t="s">
        <v>1685</v>
      </c>
      <c r="BC51" s="230" t="s">
        <v>31</v>
      </c>
      <c r="BD51" s="209">
        <v>5880</v>
      </c>
      <c r="BE51" s="209">
        <v>1249</v>
      </c>
      <c r="BF51" s="209">
        <v>4631</v>
      </c>
      <c r="BG51" s="209">
        <v>720</v>
      </c>
      <c r="BH51" s="209">
        <v>2894</v>
      </c>
      <c r="BI51" s="209">
        <v>2266</v>
      </c>
      <c r="BJ51" s="209">
        <v>7</v>
      </c>
      <c r="BK51" s="209">
        <v>2032</v>
      </c>
      <c r="BL51" s="209">
        <v>227</v>
      </c>
      <c r="BM51" s="209">
        <v>0</v>
      </c>
    </row>
    <row r="52" spans="2:65" x14ac:dyDescent="0.25">
      <c r="C52" s="316"/>
      <c r="D52" s="240"/>
      <c r="E52" s="233"/>
      <c r="F52" s="233"/>
      <c r="G52" s="233"/>
      <c r="H52" s="233"/>
      <c r="I52" s="233"/>
      <c r="J52" s="233"/>
      <c r="K52" s="233"/>
      <c r="L52" s="233"/>
      <c r="M52" s="233"/>
      <c r="N52" s="233"/>
      <c r="O52" s="233"/>
      <c r="P52" s="233"/>
      <c r="Q52" s="233"/>
      <c r="R52" s="233"/>
      <c r="S52" s="211"/>
      <c r="U52" s="246"/>
      <c r="V52" s="246"/>
      <c r="BB52" s="229" t="s">
        <v>1686</v>
      </c>
      <c r="BC52" s="230" t="s">
        <v>67</v>
      </c>
      <c r="BD52" s="209">
        <v>149</v>
      </c>
      <c r="BE52" s="209">
        <v>149</v>
      </c>
      <c r="BF52" s="209">
        <v>0</v>
      </c>
      <c r="BG52" s="209">
        <v>36</v>
      </c>
      <c r="BH52" s="209">
        <v>73</v>
      </c>
      <c r="BI52" s="209">
        <v>39</v>
      </c>
      <c r="BJ52" s="209">
        <v>0</v>
      </c>
      <c r="BK52" s="209">
        <v>14</v>
      </c>
      <c r="BL52" s="209">
        <v>25</v>
      </c>
      <c r="BM52" s="209">
        <v>0</v>
      </c>
    </row>
    <row r="53" spans="2:65" x14ac:dyDescent="0.25">
      <c r="C53" s="316"/>
      <c r="D53" s="240"/>
      <c r="E53" s="233"/>
      <c r="F53" s="233"/>
      <c r="G53" s="233"/>
      <c r="H53" s="233"/>
      <c r="I53" s="233"/>
      <c r="J53" s="233"/>
      <c r="K53" s="233"/>
      <c r="L53" s="233"/>
      <c r="M53" s="233"/>
      <c r="N53" s="233"/>
      <c r="O53" s="233"/>
      <c r="P53" s="233"/>
      <c r="Q53" s="233"/>
      <c r="R53" s="233"/>
      <c r="S53" s="211"/>
      <c r="U53" s="246"/>
      <c r="V53" s="246"/>
      <c r="BB53" s="229" t="s">
        <v>1687</v>
      </c>
      <c r="BC53" s="230" t="s">
        <v>754</v>
      </c>
      <c r="BD53" s="209">
        <v>4</v>
      </c>
      <c r="BE53" s="209">
        <v>4</v>
      </c>
      <c r="BF53" s="209">
        <v>0</v>
      </c>
      <c r="BG53" s="209">
        <v>0</v>
      </c>
      <c r="BH53" s="209">
        <v>0</v>
      </c>
      <c r="BI53" s="209">
        <v>4</v>
      </c>
      <c r="BJ53" s="209">
        <v>0</v>
      </c>
      <c r="BK53" s="209">
        <v>0</v>
      </c>
      <c r="BL53" s="209">
        <v>4</v>
      </c>
      <c r="BM53" s="209">
        <v>0</v>
      </c>
    </row>
    <row r="54" spans="2:65" x14ac:dyDescent="0.25">
      <c r="C54" s="316"/>
      <c r="D54" s="240"/>
      <c r="E54" s="233"/>
      <c r="F54" s="233"/>
      <c r="G54" s="233"/>
      <c r="H54" s="233"/>
      <c r="I54" s="233"/>
      <c r="J54" s="233"/>
      <c r="K54" s="233"/>
      <c r="L54" s="233"/>
      <c r="M54" s="233"/>
      <c r="N54" s="233"/>
      <c r="O54" s="233"/>
      <c r="P54" s="233"/>
      <c r="Q54" s="233"/>
      <c r="R54" s="233"/>
      <c r="S54" s="211"/>
      <c r="U54" s="246"/>
      <c r="V54" s="246"/>
      <c r="BB54" s="229" t="s">
        <v>1688</v>
      </c>
      <c r="BC54" s="230" t="s">
        <v>785</v>
      </c>
      <c r="BD54" s="209">
        <v>25</v>
      </c>
      <c r="BE54" s="209">
        <v>25</v>
      </c>
      <c r="BF54" s="209">
        <v>0</v>
      </c>
      <c r="BG54" s="209">
        <v>0</v>
      </c>
      <c r="BH54" s="209">
        <v>0</v>
      </c>
      <c r="BI54" s="209">
        <v>25</v>
      </c>
      <c r="BJ54" s="209">
        <v>0</v>
      </c>
      <c r="BK54" s="209">
        <v>25</v>
      </c>
      <c r="BL54" s="209">
        <v>0</v>
      </c>
      <c r="BM54" s="209">
        <v>0</v>
      </c>
    </row>
    <row r="55" spans="2:65" ht="12.75" customHeight="1" x14ac:dyDescent="0.35">
      <c r="C55" s="316"/>
      <c r="D55" s="240"/>
      <c r="E55" s="233"/>
      <c r="F55" s="233"/>
      <c r="G55" s="233"/>
      <c r="H55" s="233"/>
      <c r="I55" s="233"/>
      <c r="J55" s="233"/>
      <c r="K55" s="233"/>
      <c r="L55" s="233"/>
      <c r="M55" s="233"/>
      <c r="N55" s="233"/>
      <c r="O55" s="233"/>
      <c r="P55" s="233"/>
      <c r="Q55" s="233"/>
      <c r="R55" s="233"/>
      <c r="S55" s="211"/>
      <c r="U55" s="246"/>
      <c r="V55" s="246"/>
      <c r="Z55" s="323" t="s">
        <v>1622</v>
      </c>
      <c r="AA55" s="323"/>
      <c r="AB55" s="323"/>
      <c r="AC55" s="323"/>
      <c r="AD55" s="225"/>
      <c r="AN55" s="323" t="s">
        <v>1645</v>
      </c>
      <c r="AO55" s="323"/>
      <c r="AP55" s="323"/>
      <c r="AQ55" s="323"/>
      <c r="AR55" s="225"/>
      <c r="BB55" s="229" t="s">
        <v>1689</v>
      </c>
      <c r="BC55" s="230" t="s">
        <v>14</v>
      </c>
      <c r="BD55" s="209">
        <v>56</v>
      </c>
      <c r="BE55" s="209">
        <v>56</v>
      </c>
      <c r="BF55" s="209">
        <v>0</v>
      </c>
      <c r="BG55" s="209">
        <v>6</v>
      </c>
      <c r="BH55" s="209">
        <v>38</v>
      </c>
      <c r="BI55" s="209">
        <v>13</v>
      </c>
      <c r="BJ55" s="209">
        <v>0</v>
      </c>
      <c r="BK55" s="209">
        <v>13</v>
      </c>
      <c r="BL55" s="209">
        <v>0</v>
      </c>
      <c r="BM55" s="209">
        <v>0</v>
      </c>
    </row>
    <row r="56" spans="2:65" x14ac:dyDescent="0.25">
      <c r="C56" s="316"/>
      <c r="D56" s="240"/>
      <c r="E56" s="233"/>
      <c r="F56" s="233"/>
      <c r="G56" s="233"/>
      <c r="H56" s="233"/>
      <c r="I56" s="233"/>
      <c r="J56" s="233"/>
      <c r="K56" s="233"/>
      <c r="L56" s="233"/>
      <c r="M56" s="233"/>
      <c r="N56" s="233"/>
      <c r="O56" s="233"/>
      <c r="P56" s="233"/>
      <c r="Q56" s="233"/>
      <c r="R56" s="233"/>
      <c r="S56" s="211"/>
      <c r="U56" s="246"/>
      <c r="V56" s="246"/>
      <c r="Z56" s="230"/>
      <c r="AA56" s="230"/>
      <c r="AB56" s="226" t="s">
        <v>1619</v>
      </c>
      <c r="AC56" s="226" t="s">
        <v>507</v>
      </c>
      <c r="AD56" s="226" t="s">
        <v>268</v>
      </c>
      <c r="AE56" s="222" t="s">
        <v>1579</v>
      </c>
      <c r="AF56" s="222" t="s">
        <v>1620</v>
      </c>
      <c r="AG56" s="222" t="s">
        <v>485</v>
      </c>
      <c r="AH56" s="222" t="s">
        <v>1580</v>
      </c>
      <c r="AI56" s="222" t="s">
        <v>1581</v>
      </c>
      <c r="AJ56" s="222" t="s">
        <v>1582</v>
      </c>
      <c r="AN56" s="230"/>
      <c r="AO56" s="230"/>
      <c r="AP56" s="226" t="s">
        <v>1619</v>
      </c>
      <c r="AQ56" s="226" t="s">
        <v>507</v>
      </c>
      <c r="AR56" s="226" t="s">
        <v>268</v>
      </c>
      <c r="AS56" s="222" t="s">
        <v>1579</v>
      </c>
      <c r="AT56" s="222" t="s">
        <v>1620</v>
      </c>
      <c r="AU56" s="222" t="s">
        <v>485</v>
      </c>
      <c r="AV56" s="222" t="s">
        <v>1580</v>
      </c>
      <c r="AW56" s="222" t="s">
        <v>1581</v>
      </c>
      <c r="AX56" s="222" t="s">
        <v>1582</v>
      </c>
      <c r="AY56" s="222" t="s">
        <v>821</v>
      </c>
      <c r="BB56" s="229" t="s">
        <v>1690</v>
      </c>
      <c r="BC56" s="230" t="s">
        <v>659</v>
      </c>
      <c r="BD56" s="209">
        <v>3</v>
      </c>
      <c r="BE56" s="209">
        <v>3</v>
      </c>
      <c r="BF56" s="209">
        <v>0</v>
      </c>
      <c r="BG56" s="209">
        <v>0</v>
      </c>
      <c r="BH56" s="209">
        <v>0</v>
      </c>
      <c r="BI56" s="209">
        <v>3</v>
      </c>
      <c r="BJ56" s="209">
        <v>0</v>
      </c>
      <c r="BK56" s="209">
        <v>0</v>
      </c>
      <c r="BL56" s="209">
        <v>3</v>
      </c>
      <c r="BM56" s="209">
        <v>0</v>
      </c>
    </row>
    <row r="57" spans="2:65" x14ac:dyDescent="0.25">
      <c r="C57" s="316"/>
      <c r="D57" s="240"/>
      <c r="E57" s="233"/>
      <c r="F57" s="233"/>
      <c r="G57" s="233"/>
      <c r="H57" s="233"/>
      <c r="I57" s="233"/>
      <c r="J57" s="233"/>
      <c r="K57" s="233"/>
      <c r="L57" s="233"/>
      <c r="M57" s="233"/>
      <c r="N57" s="233"/>
      <c r="O57" s="233"/>
      <c r="P57" s="233"/>
      <c r="Q57" s="233"/>
      <c r="R57" s="233"/>
      <c r="S57" s="211"/>
      <c r="U57" s="246"/>
      <c r="V57" s="246"/>
      <c r="Z57" s="230"/>
      <c r="AA57" s="232"/>
      <c r="AB57" s="237" t="s">
        <v>381</v>
      </c>
      <c r="AC57" s="237" t="s">
        <v>128</v>
      </c>
      <c r="AD57" s="237" t="s">
        <v>129</v>
      </c>
      <c r="AE57" s="237" t="s">
        <v>382</v>
      </c>
      <c r="AF57" s="237" t="s">
        <v>126</v>
      </c>
      <c r="AG57" s="237" t="s">
        <v>127</v>
      </c>
      <c r="AH57" s="119" t="s">
        <v>494</v>
      </c>
      <c r="AI57" s="119" t="s">
        <v>495</v>
      </c>
      <c r="AJ57" s="119" t="s">
        <v>496</v>
      </c>
      <c r="AK57" s="119" t="s">
        <v>497</v>
      </c>
      <c r="AN57" s="232"/>
      <c r="AO57" s="232"/>
      <c r="AP57" s="237" t="s">
        <v>381</v>
      </c>
      <c r="AQ57" s="237" t="s">
        <v>128</v>
      </c>
      <c r="AR57" s="237" t="s">
        <v>129</v>
      </c>
      <c r="AS57" s="237" t="s">
        <v>382</v>
      </c>
      <c r="AT57" s="237" t="s">
        <v>126</v>
      </c>
      <c r="AU57" s="237" t="s">
        <v>127</v>
      </c>
      <c r="AV57" s="119" t="s">
        <v>494</v>
      </c>
      <c r="AW57" s="119" t="s">
        <v>495</v>
      </c>
      <c r="AX57" s="119" t="s">
        <v>496</v>
      </c>
      <c r="AY57" s="119" t="s">
        <v>497</v>
      </c>
      <c r="BB57" s="229" t="s">
        <v>1691</v>
      </c>
      <c r="BC57" s="230" t="s">
        <v>733</v>
      </c>
      <c r="BD57" s="209">
        <v>0</v>
      </c>
      <c r="BE57" s="209">
        <v>0</v>
      </c>
      <c r="BF57" s="209">
        <v>0</v>
      </c>
      <c r="BG57" s="209">
        <v>0</v>
      </c>
      <c r="BH57" s="209">
        <v>0</v>
      </c>
      <c r="BI57" s="209">
        <v>0</v>
      </c>
      <c r="BJ57" s="209">
        <v>0</v>
      </c>
      <c r="BK57" s="209">
        <v>0</v>
      </c>
      <c r="BL57" s="209">
        <v>0</v>
      </c>
      <c r="BM57" s="209">
        <v>0</v>
      </c>
    </row>
    <row r="58" spans="2:65" x14ac:dyDescent="0.25">
      <c r="C58" s="316"/>
      <c r="D58" s="240"/>
      <c r="E58" s="233"/>
      <c r="F58" s="233"/>
      <c r="G58" s="233"/>
      <c r="H58" s="233"/>
      <c r="I58" s="233"/>
      <c r="J58" s="233"/>
      <c r="K58" s="233"/>
      <c r="L58" s="233"/>
      <c r="M58" s="233"/>
      <c r="N58" s="233"/>
      <c r="O58" s="233"/>
      <c r="P58" s="233"/>
      <c r="Q58" s="233"/>
      <c r="R58" s="233"/>
      <c r="S58" s="211"/>
      <c r="U58" s="246"/>
      <c r="V58" s="246"/>
      <c r="Z58" s="227" t="s">
        <v>1583</v>
      </c>
      <c r="AA58" s="230" t="s">
        <v>244</v>
      </c>
      <c r="AB58" s="209">
        <v>2818</v>
      </c>
      <c r="AC58" s="209">
        <v>18349</v>
      </c>
      <c r="AD58" s="209">
        <v>-15531</v>
      </c>
      <c r="AE58" s="209">
        <v>4135</v>
      </c>
      <c r="AF58" s="209">
        <v>-3201</v>
      </c>
      <c r="AG58" s="209">
        <v>1884</v>
      </c>
      <c r="AH58" s="209">
        <v>3093</v>
      </c>
      <c r="AI58" s="209">
        <v>-1289</v>
      </c>
      <c r="AJ58" s="209">
        <v>81</v>
      </c>
      <c r="AK58" s="209">
        <v>0</v>
      </c>
      <c r="AN58" s="227" t="s">
        <v>1625</v>
      </c>
      <c r="AO58" s="228" t="s">
        <v>243</v>
      </c>
      <c r="AP58" s="209">
        <v>-25373</v>
      </c>
      <c r="AQ58" s="209">
        <v>-25361</v>
      </c>
      <c r="AR58" s="209">
        <v>-12</v>
      </c>
      <c r="AS58" s="209">
        <v>44</v>
      </c>
      <c r="AT58" s="209">
        <v>-14</v>
      </c>
      <c r="AU58" s="209">
        <v>-25403</v>
      </c>
      <c r="AV58" s="209">
        <v>-13333</v>
      </c>
      <c r="AW58" s="209">
        <v>-12015</v>
      </c>
      <c r="AX58" s="209">
        <v>-55</v>
      </c>
      <c r="AY58" s="209">
        <v>0</v>
      </c>
      <c r="BB58" s="229" t="s">
        <v>1692</v>
      </c>
      <c r="BC58" s="230" t="s">
        <v>233</v>
      </c>
      <c r="BD58" s="209">
        <v>317</v>
      </c>
      <c r="BE58" s="209">
        <v>317</v>
      </c>
      <c r="BF58" s="209">
        <v>0</v>
      </c>
      <c r="BG58" s="209">
        <v>101</v>
      </c>
      <c r="BH58" s="209">
        <v>210</v>
      </c>
      <c r="BI58" s="209">
        <v>6</v>
      </c>
      <c r="BJ58" s="209">
        <v>0</v>
      </c>
      <c r="BK58" s="209">
        <v>0</v>
      </c>
      <c r="BL58" s="209">
        <v>6</v>
      </c>
      <c r="BM58" s="209">
        <v>0</v>
      </c>
    </row>
    <row r="59" spans="2:65" x14ac:dyDescent="0.25">
      <c r="C59" s="316"/>
      <c r="D59" s="240"/>
      <c r="E59" s="233"/>
      <c r="F59" s="233"/>
      <c r="G59" s="233"/>
      <c r="H59" s="233"/>
      <c r="I59" s="233"/>
      <c r="J59" s="233"/>
      <c r="K59" s="233"/>
      <c r="L59" s="233"/>
      <c r="M59" s="233"/>
      <c r="N59" s="233"/>
      <c r="O59" s="233"/>
      <c r="P59" s="233"/>
      <c r="Q59" s="233"/>
      <c r="R59" s="233"/>
      <c r="S59" s="211"/>
      <c r="U59" s="246"/>
      <c r="V59" s="246"/>
      <c r="Z59" s="229" t="s">
        <v>1584</v>
      </c>
      <c r="AA59" s="230" t="s">
        <v>63</v>
      </c>
      <c r="AB59" s="209">
        <v>50047</v>
      </c>
      <c r="AC59" s="209">
        <v>63323</v>
      </c>
      <c r="AD59" s="209">
        <v>-13276</v>
      </c>
      <c r="AE59" s="209">
        <v>-5030</v>
      </c>
      <c r="AF59" s="209">
        <v>37164</v>
      </c>
      <c r="AG59" s="209">
        <v>17913</v>
      </c>
      <c r="AH59" s="209">
        <v>19962</v>
      </c>
      <c r="AI59" s="209">
        <v>310</v>
      </c>
      <c r="AJ59" s="209">
        <v>-2359</v>
      </c>
      <c r="AK59" s="209">
        <v>0</v>
      </c>
      <c r="AN59" s="229" t="s">
        <v>1626</v>
      </c>
      <c r="AO59" s="230" t="s">
        <v>318</v>
      </c>
      <c r="AP59" s="209">
        <v>-3696</v>
      </c>
      <c r="AQ59" s="209">
        <v>-3786</v>
      </c>
      <c r="AR59" s="209">
        <v>91</v>
      </c>
      <c r="AS59" s="209">
        <v>4</v>
      </c>
      <c r="AT59" s="209">
        <v>0</v>
      </c>
      <c r="AU59" s="209">
        <v>-3699</v>
      </c>
      <c r="AV59" s="209">
        <v>-3649</v>
      </c>
      <c r="AW59" s="209">
        <v>117</v>
      </c>
      <c r="AX59" s="209">
        <v>-167</v>
      </c>
      <c r="AY59" s="209">
        <v>0</v>
      </c>
      <c r="BB59" s="229" t="s">
        <v>1693</v>
      </c>
      <c r="BC59" s="230" t="s">
        <v>768</v>
      </c>
      <c r="BD59" s="209">
        <v>0</v>
      </c>
      <c r="BE59" s="209">
        <v>0</v>
      </c>
      <c r="BF59" s="209">
        <v>0</v>
      </c>
      <c r="BG59" s="209">
        <v>0</v>
      </c>
      <c r="BH59" s="209">
        <v>0</v>
      </c>
      <c r="BI59" s="209">
        <v>0</v>
      </c>
      <c r="BJ59" s="209">
        <v>0</v>
      </c>
      <c r="BK59" s="209">
        <v>0</v>
      </c>
      <c r="BL59" s="209">
        <v>0</v>
      </c>
      <c r="BM59" s="209">
        <v>0</v>
      </c>
    </row>
    <row r="60" spans="2:65" x14ac:dyDescent="0.25">
      <c r="C60" s="316"/>
      <c r="D60" s="240"/>
      <c r="E60" s="233"/>
      <c r="F60" s="233"/>
      <c r="G60" s="233"/>
      <c r="H60" s="233"/>
      <c r="I60" s="233"/>
      <c r="J60" s="233"/>
      <c r="K60" s="233"/>
      <c r="L60" s="233"/>
      <c r="M60" s="233"/>
      <c r="N60" s="233"/>
      <c r="O60" s="233"/>
      <c r="P60" s="233"/>
      <c r="Q60" s="233"/>
      <c r="R60" s="233"/>
      <c r="S60" s="211"/>
      <c r="U60" s="246"/>
      <c r="V60" s="246"/>
      <c r="Z60" s="229" t="s">
        <v>1585</v>
      </c>
      <c r="AA60" s="230" t="s">
        <v>249</v>
      </c>
      <c r="AB60" s="209">
        <v>3645</v>
      </c>
      <c r="AC60" s="209">
        <v>3811</v>
      </c>
      <c r="AD60" s="209">
        <v>-165</v>
      </c>
      <c r="AE60" s="209">
        <v>205</v>
      </c>
      <c r="AF60" s="209">
        <v>564</v>
      </c>
      <c r="AG60" s="209">
        <v>2877</v>
      </c>
      <c r="AH60" s="209">
        <v>1816</v>
      </c>
      <c r="AI60" s="209">
        <v>524</v>
      </c>
      <c r="AJ60" s="209">
        <v>537</v>
      </c>
      <c r="AK60" s="209">
        <v>0</v>
      </c>
      <c r="AN60" s="229" t="s">
        <v>1627</v>
      </c>
      <c r="AO60" s="230" t="s">
        <v>239</v>
      </c>
      <c r="AP60" s="209">
        <v>328</v>
      </c>
      <c r="AQ60" s="209">
        <v>327</v>
      </c>
      <c r="AR60" s="209">
        <v>0</v>
      </c>
      <c r="AS60" s="209">
        <v>330</v>
      </c>
      <c r="AT60" s="209">
        <v>-4</v>
      </c>
      <c r="AU60" s="209">
        <v>2</v>
      </c>
      <c r="AV60" s="209">
        <v>17</v>
      </c>
      <c r="AW60" s="209">
        <v>-21</v>
      </c>
      <c r="AX60" s="209">
        <v>6</v>
      </c>
      <c r="AY60" s="209">
        <v>0</v>
      </c>
      <c r="BB60" s="229" t="s">
        <v>1694</v>
      </c>
      <c r="BC60" s="230" t="s">
        <v>18</v>
      </c>
      <c r="BD60" s="209">
        <v>243</v>
      </c>
      <c r="BE60" s="209">
        <v>225</v>
      </c>
      <c r="BF60" s="209">
        <v>18</v>
      </c>
      <c r="BG60" s="209">
        <v>219</v>
      </c>
      <c r="BH60" s="209">
        <v>21</v>
      </c>
      <c r="BI60" s="209">
        <v>3</v>
      </c>
      <c r="BJ60" s="209">
        <v>1</v>
      </c>
      <c r="BK60" s="209">
        <v>0</v>
      </c>
      <c r="BL60" s="209">
        <v>1</v>
      </c>
      <c r="BM60" s="209">
        <v>0</v>
      </c>
    </row>
    <row r="61" spans="2:65" x14ac:dyDescent="0.25">
      <c r="C61" s="316"/>
      <c r="D61" s="240"/>
      <c r="E61" s="233"/>
      <c r="F61" s="233"/>
      <c r="G61" s="233"/>
      <c r="H61" s="233"/>
      <c r="I61" s="233"/>
      <c r="J61" s="233"/>
      <c r="K61" s="233"/>
      <c r="L61" s="233"/>
      <c r="M61" s="233"/>
      <c r="N61" s="233"/>
      <c r="O61" s="233"/>
      <c r="P61" s="233"/>
      <c r="Q61" s="233"/>
      <c r="R61" s="233"/>
      <c r="S61" s="211"/>
      <c r="U61" s="246"/>
      <c r="V61" s="246"/>
      <c r="Z61" s="229" t="s">
        <v>1586</v>
      </c>
      <c r="AA61" s="230" t="s">
        <v>4</v>
      </c>
      <c r="AB61" s="209">
        <v>2603</v>
      </c>
      <c r="AC61" s="209">
        <v>2588</v>
      </c>
      <c r="AD61" s="209">
        <v>14</v>
      </c>
      <c r="AE61" s="209">
        <v>82</v>
      </c>
      <c r="AF61" s="209">
        <v>2550</v>
      </c>
      <c r="AG61" s="209">
        <v>-29</v>
      </c>
      <c r="AH61" s="209">
        <v>24</v>
      </c>
      <c r="AI61" s="209">
        <v>-42</v>
      </c>
      <c r="AJ61" s="209">
        <v>-11</v>
      </c>
      <c r="AK61" s="209">
        <v>0</v>
      </c>
      <c r="AN61" s="229" t="s">
        <v>1628</v>
      </c>
      <c r="AO61" s="230" t="s">
        <v>250</v>
      </c>
      <c r="AP61" s="209">
        <v>785</v>
      </c>
      <c r="AQ61" s="209">
        <v>577</v>
      </c>
      <c r="AR61" s="209">
        <v>208</v>
      </c>
      <c r="AS61" s="209">
        <v>-122</v>
      </c>
      <c r="AT61" s="209">
        <v>-24</v>
      </c>
      <c r="AU61" s="209">
        <v>932</v>
      </c>
      <c r="AV61" s="209">
        <v>675</v>
      </c>
      <c r="AW61" s="209">
        <v>395</v>
      </c>
      <c r="AX61" s="209">
        <v>-138</v>
      </c>
      <c r="AY61" s="209">
        <v>0</v>
      </c>
      <c r="BB61" s="229" t="s">
        <v>1695</v>
      </c>
      <c r="BC61" s="230" t="s">
        <v>738</v>
      </c>
      <c r="BD61" s="209">
        <v>363</v>
      </c>
      <c r="BE61" s="209">
        <v>104</v>
      </c>
      <c r="BF61" s="209">
        <v>260</v>
      </c>
      <c r="BG61" s="209">
        <v>0</v>
      </c>
      <c r="BH61" s="209">
        <v>150</v>
      </c>
      <c r="BI61" s="209">
        <v>213</v>
      </c>
      <c r="BJ61" s="209">
        <v>1</v>
      </c>
      <c r="BK61" s="209">
        <v>206</v>
      </c>
      <c r="BL61" s="209">
        <v>6</v>
      </c>
      <c r="BM61" s="209">
        <v>0</v>
      </c>
    </row>
    <row r="62" spans="2:65" x14ac:dyDescent="0.25"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11"/>
      <c r="P62" s="211"/>
      <c r="Q62" s="211"/>
      <c r="R62" s="211"/>
      <c r="S62" s="211"/>
      <c r="Z62" s="229" t="s">
        <v>1587</v>
      </c>
      <c r="AA62" s="230" t="s">
        <v>209</v>
      </c>
      <c r="AB62" s="209">
        <v>2960</v>
      </c>
      <c r="AC62" s="209">
        <v>2963</v>
      </c>
      <c r="AD62" s="209">
        <v>-3</v>
      </c>
      <c r="AE62" s="209">
        <v>2247</v>
      </c>
      <c r="AF62" s="209">
        <v>469</v>
      </c>
      <c r="AG62" s="209">
        <v>244</v>
      </c>
      <c r="AH62" s="209">
        <v>238</v>
      </c>
      <c r="AI62" s="209">
        <v>2</v>
      </c>
      <c r="AJ62" s="209">
        <v>4</v>
      </c>
      <c r="AK62" s="209">
        <v>0</v>
      </c>
      <c r="AN62" s="229" t="s">
        <v>1629</v>
      </c>
      <c r="AO62" s="230" t="s">
        <v>6</v>
      </c>
      <c r="AP62" s="209">
        <v>139</v>
      </c>
      <c r="AQ62" s="209">
        <v>103</v>
      </c>
      <c r="AR62" s="209">
        <v>37</v>
      </c>
      <c r="AS62" s="209">
        <v>-230</v>
      </c>
      <c r="AT62" s="209">
        <v>-526</v>
      </c>
      <c r="AU62" s="209">
        <v>895</v>
      </c>
      <c r="AV62" s="209">
        <v>211</v>
      </c>
      <c r="AW62" s="209">
        <v>660</v>
      </c>
      <c r="AX62" s="209">
        <v>23</v>
      </c>
      <c r="AY62" s="209">
        <v>0</v>
      </c>
      <c r="BB62" s="229" t="s">
        <v>1696</v>
      </c>
      <c r="BC62" s="230" t="s">
        <v>223</v>
      </c>
      <c r="BD62" s="209">
        <v>65</v>
      </c>
      <c r="BE62" s="209">
        <v>65</v>
      </c>
      <c r="BF62" s="209">
        <v>0</v>
      </c>
      <c r="BG62" s="209">
        <v>34</v>
      </c>
      <c r="BH62" s="209">
        <v>0</v>
      </c>
      <c r="BI62" s="209">
        <v>31</v>
      </c>
      <c r="BJ62" s="209">
        <v>0</v>
      </c>
      <c r="BK62" s="209">
        <v>22</v>
      </c>
      <c r="BL62" s="209">
        <v>8</v>
      </c>
      <c r="BM62" s="209">
        <v>0</v>
      </c>
    </row>
    <row r="63" spans="2:65" x14ac:dyDescent="0.25"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1"/>
      <c r="P63" s="211"/>
      <c r="Q63" s="211"/>
      <c r="R63" s="211"/>
      <c r="S63" s="211"/>
      <c r="Z63" s="229" t="s">
        <v>1588</v>
      </c>
      <c r="AA63" s="230" t="s">
        <v>222</v>
      </c>
      <c r="AB63" s="209">
        <v>1309</v>
      </c>
      <c r="AC63" s="209">
        <v>1310</v>
      </c>
      <c r="AD63" s="209">
        <v>0</v>
      </c>
      <c r="AE63" s="209">
        <v>397</v>
      </c>
      <c r="AF63" s="209">
        <v>14</v>
      </c>
      <c r="AG63" s="209">
        <v>900</v>
      </c>
      <c r="AH63" s="209">
        <v>441</v>
      </c>
      <c r="AI63" s="209">
        <v>453</v>
      </c>
      <c r="AJ63" s="209">
        <v>6</v>
      </c>
      <c r="AK63" s="209">
        <v>0</v>
      </c>
      <c r="AN63" s="229" t="s">
        <v>1630</v>
      </c>
      <c r="AO63" s="230" t="s">
        <v>28</v>
      </c>
      <c r="AP63" s="209">
        <v>27</v>
      </c>
      <c r="AQ63" s="209">
        <v>30</v>
      </c>
      <c r="AR63" s="209">
        <v>-3</v>
      </c>
      <c r="AS63" s="209">
        <v>173</v>
      </c>
      <c r="AT63" s="209">
        <v>-73</v>
      </c>
      <c r="AU63" s="209">
        <v>-73</v>
      </c>
      <c r="AV63" s="209">
        <v>12</v>
      </c>
      <c r="AW63" s="209">
        <v>-48</v>
      </c>
      <c r="AX63" s="209">
        <v>-37</v>
      </c>
      <c r="AY63" s="209">
        <v>0</v>
      </c>
      <c r="BB63" s="229" t="s">
        <v>1697</v>
      </c>
      <c r="BC63" s="230" t="s">
        <v>700</v>
      </c>
      <c r="BD63" s="209">
        <v>66</v>
      </c>
      <c r="BE63" s="209">
        <v>66</v>
      </c>
      <c r="BF63" s="209">
        <v>0</v>
      </c>
      <c r="BG63" s="209">
        <v>63</v>
      </c>
      <c r="BH63" s="209">
        <v>0</v>
      </c>
      <c r="BI63" s="209">
        <v>3</v>
      </c>
      <c r="BJ63" s="209">
        <v>0</v>
      </c>
      <c r="BK63" s="209">
        <v>0</v>
      </c>
      <c r="BL63" s="209">
        <v>3</v>
      </c>
      <c r="BM63" s="209">
        <v>0</v>
      </c>
    </row>
    <row r="64" spans="2:65" x14ac:dyDescent="0.25">
      <c r="C64" s="211"/>
      <c r="D64" s="211"/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11"/>
      <c r="P64" s="211"/>
      <c r="Q64" s="211"/>
      <c r="R64" s="211"/>
      <c r="S64" s="211"/>
      <c r="Z64" s="229" t="s">
        <v>1589</v>
      </c>
      <c r="AA64" s="230" t="s">
        <v>240</v>
      </c>
      <c r="AB64" s="209">
        <v>284</v>
      </c>
      <c r="AC64" s="209">
        <v>60</v>
      </c>
      <c r="AD64" s="209">
        <v>224</v>
      </c>
      <c r="AE64" s="209">
        <v>8</v>
      </c>
      <c r="AF64" s="209">
        <v>103</v>
      </c>
      <c r="AG64" s="209">
        <v>174</v>
      </c>
      <c r="AH64" s="209">
        <v>216</v>
      </c>
      <c r="AI64" s="209">
        <v>-106</v>
      </c>
      <c r="AJ64" s="209">
        <v>65</v>
      </c>
      <c r="AK64" s="209">
        <v>-3</v>
      </c>
      <c r="AN64" s="229" t="s">
        <v>1631</v>
      </c>
      <c r="AO64" s="230" t="s">
        <v>114</v>
      </c>
      <c r="AP64" s="209">
        <v>-207</v>
      </c>
      <c r="AQ64" s="209">
        <v>-236</v>
      </c>
      <c r="AR64" s="209">
        <v>29</v>
      </c>
      <c r="AS64" s="209">
        <v>1</v>
      </c>
      <c r="AT64" s="209">
        <v>-112</v>
      </c>
      <c r="AU64" s="209">
        <v>-96</v>
      </c>
      <c r="AV64" s="209">
        <v>-39</v>
      </c>
      <c r="AW64" s="209">
        <v>-62</v>
      </c>
      <c r="AX64" s="209">
        <v>5</v>
      </c>
      <c r="AY64" s="209">
        <v>0</v>
      </c>
      <c r="BB64" s="229" t="s">
        <v>1698</v>
      </c>
      <c r="BC64" s="230" t="s">
        <v>672</v>
      </c>
      <c r="BD64" s="209">
        <v>3</v>
      </c>
      <c r="BE64" s="209">
        <v>3</v>
      </c>
      <c r="BF64" s="209">
        <v>0</v>
      </c>
      <c r="BG64" s="209">
        <v>0</v>
      </c>
      <c r="BH64" s="209">
        <v>0</v>
      </c>
      <c r="BI64" s="209">
        <v>3</v>
      </c>
      <c r="BJ64" s="209">
        <v>0</v>
      </c>
      <c r="BK64" s="209">
        <v>0</v>
      </c>
      <c r="BL64" s="209">
        <v>3</v>
      </c>
      <c r="BM64" s="209">
        <v>0</v>
      </c>
    </row>
    <row r="65" spans="2:65" x14ac:dyDescent="0.25">
      <c r="C65" s="247"/>
      <c r="D65" s="211"/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11"/>
      <c r="P65" s="211"/>
      <c r="Q65" s="211"/>
      <c r="R65" s="211"/>
      <c r="S65" s="211"/>
      <c r="Z65" s="229" t="s">
        <v>1590</v>
      </c>
      <c r="AA65" s="230" t="s">
        <v>252</v>
      </c>
      <c r="AB65" s="209">
        <v>-12217</v>
      </c>
      <c r="AC65" s="209">
        <v>12012</v>
      </c>
      <c r="AD65" s="209">
        <v>-24230</v>
      </c>
      <c r="AE65" s="209">
        <v>18379</v>
      </c>
      <c r="AF65" s="209">
        <v>-24548</v>
      </c>
      <c r="AG65" s="209">
        <v>-6048</v>
      </c>
      <c r="AH65" s="209">
        <v>1056</v>
      </c>
      <c r="AI65" s="209">
        <v>-7771</v>
      </c>
      <c r="AJ65" s="209">
        <v>667</v>
      </c>
      <c r="AK65" s="209">
        <v>0</v>
      </c>
      <c r="AN65" s="236" t="s">
        <v>1421</v>
      </c>
      <c r="AO65" s="235" t="s">
        <v>601</v>
      </c>
      <c r="AP65" s="209">
        <v>0</v>
      </c>
      <c r="AQ65" s="209">
        <v>0</v>
      </c>
      <c r="AR65" s="209">
        <v>0</v>
      </c>
      <c r="AS65" s="209">
        <v>0</v>
      </c>
      <c r="AT65" s="209">
        <v>0</v>
      </c>
      <c r="AU65" s="209">
        <v>0</v>
      </c>
      <c r="AV65" s="209">
        <v>0</v>
      </c>
      <c r="AW65" s="209">
        <v>0</v>
      </c>
      <c r="AX65" s="209">
        <v>0</v>
      </c>
      <c r="AY65" s="209">
        <v>0</v>
      </c>
      <c r="BB65" s="229" t="s">
        <v>1699</v>
      </c>
      <c r="BC65" s="230" t="s">
        <v>1700</v>
      </c>
      <c r="BD65" s="209">
        <v>0</v>
      </c>
      <c r="BE65" s="209">
        <v>0</v>
      </c>
      <c r="BF65" s="209">
        <v>0</v>
      </c>
      <c r="BG65" s="209">
        <v>0</v>
      </c>
      <c r="BH65" s="209">
        <v>0</v>
      </c>
      <c r="BI65" s="209">
        <v>0</v>
      </c>
      <c r="BJ65" s="209">
        <v>0</v>
      </c>
      <c r="BK65" s="209">
        <v>0</v>
      </c>
      <c r="BL65" s="209">
        <v>0</v>
      </c>
      <c r="BM65" s="209">
        <v>0</v>
      </c>
    </row>
    <row r="66" spans="2:65" x14ac:dyDescent="0.25">
      <c r="C66" s="211"/>
      <c r="D66" s="211"/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11"/>
      <c r="P66" s="211"/>
      <c r="Q66" s="211"/>
      <c r="R66" s="211"/>
      <c r="S66" s="211"/>
      <c r="Z66" s="229" t="s">
        <v>1591</v>
      </c>
      <c r="AA66" s="230" t="s">
        <v>26</v>
      </c>
      <c r="AB66" s="209">
        <v>460</v>
      </c>
      <c r="AC66" s="209">
        <v>-73</v>
      </c>
      <c r="AD66" s="209">
        <v>533</v>
      </c>
      <c r="AE66" s="209">
        <v>-89</v>
      </c>
      <c r="AF66" s="209">
        <v>389</v>
      </c>
      <c r="AG66" s="209">
        <v>159</v>
      </c>
      <c r="AH66" s="209">
        <v>25</v>
      </c>
      <c r="AI66" s="209">
        <v>-12</v>
      </c>
      <c r="AJ66" s="209">
        <v>147</v>
      </c>
      <c r="AK66" s="209">
        <v>0</v>
      </c>
      <c r="AN66" s="229" t="s">
        <v>461</v>
      </c>
      <c r="AO66" s="230" t="s">
        <v>598</v>
      </c>
      <c r="AP66" s="209">
        <v>-44</v>
      </c>
      <c r="AQ66" s="209">
        <v>-44</v>
      </c>
      <c r="AR66" s="209">
        <v>0</v>
      </c>
      <c r="AS66" s="209">
        <v>0</v>
      </c>
      <c r="AT66" s="209">
        <v>0</v>
      </c>
      <c r="AU66" s="209">
        <v>-44</v>
      </c>
      <c r="AV66" s="209">
        <v>-38</v>
      </c>
      <c r="AW66" s="209">
        <v>-6</v>
      </c>
      <c r="AX66" s="209">
        <v>0</v>
      </c>
      <c r="AY66" s="209">
        <v>0</v>
      </c>
      <c r="BB66" s="229" t="s">
        <v>1701</v>
      </c>
      <c r="BC66" s="230" t="s">
        <v>54</v>
      </c>
      <c r="BD66" s="209">
        <v>41</v>
      </c>
      <c r="BE66" s="209">
        <v>41</v>
      </c>
      <c r="BF66" s="209">
        <v>0</v>
      </c>
      <c r="BG66" s="209">
        <v>0</v>
      </c>
      <c r="BH66" s="209">
        <v>0</v>
      </c>
      <c r="BI66" s="209">
        <v>41</v>
      </c>
      <c r="BJ66" s="209">
        <v>0</v>
      </c>
      <c r="BK66" s="209">
        <v>39</v>
      </c>
      <c r="BL66" s="209">
        <v>1</v>
      </c>
      <c r="BM66" s="209">
        <v>0</v>
      </c>
    </row>
    <row r="67" spans="2:65" x14ac:dyDescent="0.25">
      <c r="C67" s="204"/>
      <c r="D67" s="211"/>
      <c r="E67" s="221"/>
      <c r="F67" s="206"/>
      <c r="G67" s="324"/>
      <c r="H67" s="324"/>
      <c r="I67" s="324"/>
      <c r="J67" s="206"/>
      <c r="K67" s="324"/>
      <c r="L67" s="324"/>
      <c r="M67" s="324"/>
      <c r="N67" s="324"/>
      <c r="O67" s="324"/>
      <c r="P67" s="324"/>
      <c r="Q67" s="324"/>
      <c r="R67" s="324"/>
      <c r="S67" s="324"/>
      <c r="Z67" s="229" t="s">
        <v>1592</v>
      </c>
      <c r="AA67" s="230" t="s">
        <v>229</v>
      </c>
      <c r="AB67" s="209">
        <v>1453</v>
      </c>
      <c r="AC67" s="209">
        <v>1451</v>
      </c>
      <c r="AD67" s="209">
        <v>2</v>
      </c>
      <c r="AE67" s="209">
        <v>370</v>
      </c>
      <c r="AF67" s="209">
        <v>495</v>
      </c>
      <c r="AG67" s="209">
        <v>588</v>
      </c>
      <c r="AH67" s="209">
        <v>192</v>
      </c>
      <c r="AI67" s="209">
        <v>395</v>
      </c>
      <c r="AJ67" s="209">
        <v>0</v>
      </c>
      <c r="AK67" s="209">
        <v>0</v>
      </c>
      <c r="AN67" s="229" t="s">
        <v>1632</v>
      </c>
      <c r="AO67" s="230" t="s">
        <v>581</v>
      </c>
      <c r="AP67" s="209">
        <v>-1</v>
      </c>
      <c r="AQ67" s="209">
        <v>-1</v>
      </c>
      <c r="AR67" s="209">
        <v>0</v>
      </c>
      <c r="AS67" s="209">
        <v>0</v>
      </c>
      <c r="AT67" s="209">
        <v>0</v>
      </c>
      <c r="AU67" s="209">
        <v>-1</v>
      </c>
      <c r="AV67" s="209">
        <v>0</v>
      </c>
      <c r="AW67" s="209">
        <v>-1</v>
      </c>
      <c r="AX67" s="209">
        <v>0</v>
      </c>
      <c r="AY67" s="209">
        <v>0</v>
      </c>
      <c r="BB67" s="229" t="s">
        <v>1702</v>
      </c>
      <c r="BC67" s="230" t="s">
        <v>642</v>
      </c>
      <c r="BD67" s="209">
        <v>0</v>
      </c>
      <c r="BE67" s="209">
        <v>0</v>
      </c>
      <c r="BF67" s="209">
        <v>0</v>
      </c>
      <c r="BG67" s="209">
        <v>0</v>
      </c>
      <c r="BH67" s="209">
        <v>0</v>
      </c>
      <c r="BI67" s="209">
        <v>0</v>
      </c>
      <c r="BJ67" s="209">
        <v>0</v>
      </c>
      <c r="BK67" s="209">
        <v>0</v>
      </c>
      <c r="BL67" s="209">
        <v>0</v>
      </c>
      <c r="BM67" s="209">
        <v>0</v>
      </c>
    </row>
    <row r="68" spans="2:65" x14ac:dyDescent="0.25">
      <c r="C68" s="211"/>
      <c r="D68" s="211"/>
      <c r="E68" s="221"/>
      <c r="F68" s="207"/>
      <c r="G68" s="248"/>
      <c r="H68" s="207"/>
      <c r="I68" s="207"/>
      <c r="J68" s="206"/>
      <c r="K68" s="221"/>
      <c r="L68" s="207"/>
      <c r="M68" s="207"/>
      <c r="N68" s="208"/>
      <c r="O68" s="249"/>
      <c r="P68" s="208"/>
      <c r="Q68" s="249"/>
      <c r="R68" s="208"/>
      <c r="S68" s="249"/>
      <c r="Z68" s="229" t="s">
        <v>1593</v>
      </c>
      <c r="AA68" s="230" t="s">
        <v>50</v>
      </c>
      <c r="AB68" s="209">
        <v>-1239</v>
      </c>
      <c r="AC68" s="209">
        <v>-1233</v>
      </c>
      <c r="AD68" s="209">
        <v>-5</v>
      </c>
      <c r="AE68" s="209">
        <v>-214</v>
      </c>
      <c r="AF68" s="209">
        <v>-860</v>
      </c>
      <c r="AG68" s="209">
        <v>-165</v>
      </c>
      <c r="AH68" s="209">
        <v>205</v>
      </c>
      <c r="AI68" s="209">
        <v>-376</v>
      </c>
      <c r="AJ68" s="209">
        <v>6</v>
      </c>
      <c r="AK68" s="209">
        <v>0</v>
      </c>
      <c r="AN68" s="229" t="s">
        <v>1633</v>
      </c>
      <c r="AO68" s="230" t="s">
        <v>241</v>
      </c>
      <c r="AP68" s="209">
        <v>19</v>
      </c>
      <c r="AQ68" s="209">
        <v>129</v>
      </c>
      <c r="AR68" s="209">
        <v>-109</v>
      </c>
      <c r="AS68" s="209">
        <v>-11</v>
      </c>
      <c r="AT68" s="209">
        <v>-76</v>
      </c>
      <c r="AU68" s="209">
        <v>107</v>
      </c>
      <c r="AV68" s="209">
        <v>46</v>
      </c>
      <c r="AW68" s="209">
        <v>92</v>
      </c>
      <c r="AX68" s="209">
        <v>-32</v>
      </c>
      <c r="AY68" s="209">
        <v>0</v>
      </c>
      <c r="BB68" s="229" t="s">
        <v>1703</v>
      </c>
      <c r="BC68" s="230" t="s">
        <v>56</v>
      </c>
      <c r="BD68" s="209">
        <v>689</v>
      </c>
      <c r="BE68" s="209">
        <v>55</v>
      </c>
      <c r="BF68" s="209">
        <v>634</v>
      </c>
      <c r="BG68" s="209">
        <v>10</v>
      </c>
      <c r="BH68" s="209">
        <v>481</v>
      </c>
      <c r="BI68" s="209">
        <v>198</v>
      </c>
      <c r="BJ68" s="209">
        <v>0</v>
      </c>
      <c r="BK68" s="209">
        <v>125</v>
      </c>
      <c r="BL68" s="209">
        <v>73</v>
      </c>
      <c r="BM68" s="209">
        <v>0</v>
      </c>
    </row>
    <row r="69" spans="2:65" x14ac:dyDescent="0.25">
      <c r="C69" s="316"/>
      <c r="D69" s="240"/>
      <c r="E69" s="233"/>
      <c r="F69" s="233"/>
      <c r="G69" s="233"/>
      <c r="H69" s="233"/>
      <c r="I69" s="233"/>
      <c r="J69" s="233"/>
      <c r="K69" s="233"/>
      <c r="L69" s="233"/>
      <c r="M69" s="233"/>
      <c r="N69" s="233"/>
      <c r="O69" s="233"/>
      <c r="P69" s="233"/>
      <c r="Q69" s="233"/>
      <c r="R69" s="233"/>
      <c r="S69" s="211"/>
      <c r="U69" s="246"/>
      <c r="V69" s="246"/>
      <c r="Z69" s="229" t="s">
        <v>1594</v>
      </c>
      <c r="AA69" s="230" t="s">
        <v>203</v>
      </c>
      <c r="AB69" s="209">
        <v>48</v>
      </c>
      <c r="AC69" s="209">
        <v>48</v>
      </c>
      <c r="AD69" s="209">
        <v>0</v>
      </c>
      <c r="AE69" s="209">
        <v>49</v>
      </c>
      <c r="AF69" s="209">
        <v>0</v>
      </c>
      <c r="AG69" s="209">
        <v>0</v>
      </c>
      <c r="AH69" s="209">
        <v>0</v>
      </c>
      <c r="AI69" s="209">
        <v>0</v>
      </c>
      <c r="AJ69" s="209">
        <v>0</v>
      </c>
      <c r="AK69" s="209">
        <v>0</v>
      </c>
      <c r="AN69" s="229" t="s">
        <v>1634</v>
      </c>
      <c r="AO69" s="230" t="s">
        <v>603</v>
      </c>
      <c r="AP69" s="209">
        <v>6</v>
      </c>
      <c r="AQ69" s="209">
        <v>6</v>
      </c>
      <c r="AR69" s="209">
        <v>0</v>
      </c>
      <c r="AS69" s="209">
        <v>0</v>
      </c>
      <c r="AT69" s="209">
        <v>0</v>
      </c>
      <c r="AU69" s="209">
        <v>6</v>
      </c>
      <c r="AV69" s="209">
        <v>0</v>
      </c>
      <c r="AW69" s="209">
        <v>0</v>
      </c>
      <c r="AX69" s="209">
        <v>6</v>
      </c>
      <c r="AY69" s="209">
        <v>0</v>
      </c>
      <c r="BB69" s="229" t="s">
        <v>1704</v>
      </c>
      <c r="BC69" s="230" t="s">
        <v>668</v>
      </c>
      <c r="BD69" s="209">
        <v>0</v>
      </c>
      <c r="BE69" s="209">
        <v>0</v>
      </c>
      <c r="BF69" s="209">
        <v>0</v>
      </c>
      <c r="BG69" s="209">
        <v>0</v>
      </c>
      <c r="BH69" s="209">
        <v>0</v>
      </c>
      <c r="BI69" s="209">
        <v>0</v>
      </c>
      <c r="BJ69" s="209">
        <v>0</v>
      </c>
      <c r="BK69" s="209">
        <v>0</v>
      </c>
      <c r="BL69" s="209">
        <v>0</v>
      </c>
      <c r="BM69" s="209">
        <v>0</v>
      </c>
    </row>
    <row r="70" spans="2:65" x14ac:dyDescent="0.25">
      <c r="C70" s="316"/>
      <c r="D70" s="240"/>
      <c r="E70" s="233"/>
      <c r="F70" s="233"/>
      <c r="G70" s="233"/>
      <c r="H70" s="233"/>
      <c r="I70" s="233"/>
      <c r="J70" s="233"/>
      <c r="K70" s="233"/>
      <c r="L70" s="233"/>
      <c r="M70" s="233"/>
      <c r="N70" s="233"/>
      <c r="O70" s="233"/>
      <c r="P70" s="233"/>
      <c r="Q70" s="233"/>
      <c r="R70" s="233"/>
      <c r="S70" s="211"/>
      <c r="U70" s="246"/>
      <c r="V70" s="246"/>
      <c r="Z70" s="229" t="s">
        <v>1595</v>
      </c>
      <c r="AA70" s="230" t="s">
        <v>42</v>
      </c>
      <c r="AB70" s="209">
        <v>-47</v>
      </c>
      <c r="AC70" s="209">
        <v>-47</v>
      </c>
      <c r="AD70" s="209">
        <v>0</v>
      </c>
      <c r="AE70" s="209">
        <v>-5</v>
      </c>
      <c r="AF70" s="209">
        <v>-44</v>
      </c>
      <c r="AG70" s="209">
        <v>3</v>
      </c>
      <c r="AH70" s="209">
        <v>0</v>
      </c>
      <c r="AI70" s="209">
        <v>3</v>
      </c>
      <c r="AJ70" s="209">
        <v>0</v>
      </c>
      <c r="AK70" s="209">
        <v>0</v>
      </c>
      <c r="AN70" s="229" t="s">
        <v>1635</v>
      </c>
      <c r="AO70" s="230" t="s">
        <v>253</v>
      </c>
      <c r="AP70" s="209">
        <v>987</v>
      </c>
      <c r="AQ70" s="209">
        <v>986</v>
      </c>
      <c r="AR70" s="209">
        <v>1</v>
      </c>
      <c r="AS70" s="209">
        <v>572</v>
      </c>
      <c r="AT70" s="209">
        <v>0</v>
      </c>
      <c r="AU70" s="209">
        <v>415</v>
      </c>
      <c r="AV70" s="209">
        <v>352</v>
      </c>
      <c r="AW70" s="209">
        <v>59</v>
      </c>
      <c r="AX70" s="209">
        <v>3</v>
      </c>
      <c r="AY70" s="209">
        <v>0</v>
      </c>
      <c r="BB70" s="229" t="s">
        <v>1705</v>
      </c>
      <c r="BC70" s="230" t="s">
        <v>640</v>
      </c>
      <c r="BD70" s="209">
        <v>1</v>
      </c>
      <c r="BE70" s="209">
        <v>1</v>
      </c>
      <c r="BF70" s="209">
        <v>0</v>
      </c>
      <c r="BG70" s="209">
        <v>0</v>
      </c>
      <c r="BH70" s="209">
        <v>1</v>
      </c>
      <c r="BI70" s="209">
        <v>0</v>
      </c>
      <c r="BJ70" s="209">
        <v>0</v>
      </c>
      <c r="BK70" s="209">
        <v>0</v>
      </c>
      <c r="BL70" s="209">
        <v>0</v>
      </c>
      <c r="BM70" s="209">
        <v>0</v>
      </c>
    </row>
    <row r="71" spans="2:65" x14ac:dyDescent="0.25">
      <c r="C71" s="316"/>
      <c r="D71" s="240"/>
      <c r="E71" s="233"/>
      <c r="F71" s="233"/>
      <c r="G71" s="233"/>
      <c r="H71" s="233"/>
      <c r="I71" s="233"/>
      <c r="J71" s="233"/>
      <c r="K71" s="233"/>
      <c r="L71" s="233"/>
      <c r="M71" s="233"/>
      <c r="N71" s="233"/>
      <c r="O71" s="233"/>
      <c r="P71" s="233"/>
      <c r="Q71" s="233"/>
      <c r="R71" s="233"/>
      <c r="S71" s="211"/>
      <c r="U71" s="246"/>
      <c r="V71" s="246"/>
      <c r="Z71" s="229" t="s">
        <v>1596</v>
      </c>
      <c r="AA71" s="230" t="s">
        <v>226</v>
      </c>
      <c r="AB71" s="209">
        <v>9</v>
      </c>
      <c r="AC71" s="209">
        <v>9</v>
      </c>
      <c r="AD71" s="209">
        <v>0</v>
      </c>
      <c r="AE71" s="209">
        <v>0</v>
      </c>
      <c r="AF71" s="209">
        <v>0</v>
      </c>
      <c r="AG71" s="209">
        <v>9</v>
      </c>
      <c r="AH71" s="209">
        <v>0</v>
      </c>
      <c r="AI71" s="209">
        <v>9</v>
      </c>
      <c r="AJ71" s="209">
        <v>0</v>
      </c>
      <c r="AK71" s="209">
        <v>0</v>
      </c>
      <c r="AN71" s="229" t="s">
        <v>1636</v>
      </c>
      <c r="AO71" s="230" t="s">
        <v>262</v>
      </c>
      <c r="AP71" s="209">
        <v>1108</v>
      </c>
      <c r="AQ71" s="209">
        <v>1025</v>
      </c>
      <c r="AR71" s="209">
        <v>82</v>
      </c>
      <c r="AS71" s="209">
        <v>-68</v>
      </c>
      <c r="AT71" s="209">
        <v>-37</v>
      </c>
      <c r="AU71" s="209">
        <v>1212</v>
      </c>
      <c r="AV71" s="209">
        <v>-253</v>
      </c>
      <c r="AW71" s="209">
        <v>1164</v>
      </c>
      <c r="AX71" s="209">
        <v>301</v>
      </c>
      <c r="AY71" s="209">
        <v>0</v>
      </c>
      <c r="BB71" s="229" t="s">
        <v>1706</v>
      </c>
      <c r="BC71" s="230" t="s">
        <v>208</v>
      </c>
      <c r="BD71" s="209">
        <v>8058</v>
      </c>
      <c r="BE71" s="209">
        <v>2271</v>
      </c>
      <c r="BF71" s="209">
        <v>5787</v>
      </c>
      <c r="BG71" s="209">
        <v>248</v>
      </c>
      <c r="BH71" s="209">
        <v>3604</v>
      </c>
      <c r="BI71" s="209">
        <v>4206</v>
      </c>
      <c r="BJ71" s="209">
        <v>3</v>
      </c>
      <c r="BK71" s="209">
        <v>3113</v>
      </c>
      <c r="BL71" s="209">
        <v>1090</v>
      </c>
      <c r="BM71" s="209">
        <v>0</v>
      </c>
    </row>
    <row r="72" spans="2:65" x14ac:dyDescent="0.25">
      <c r="C72" s="316"/>
      <c r="D72" s="240"/>
      <c r="E72" s="233"/>
      <c r="F72" s="233"/>
      <c r="G72" s="233"/>
      <c r="H72" s="233"/>
      <c r="I72" s="233"/>
      <c r="J72" s="233"/>
      <c r="K72" s="233"/>
      <c r="L72" s="233"/>
      <c r="M72" s="233"/>
      <c r="N72" s="233"/>
      <c r="O72" s="233"/>
      <c r="P72" s="233"/>
      <c r="Q72" s="233"/>
      <c r="R72" s="233"/>
      <c r="S72" s="211"/>
      <c r="U72" s="246"/>
      <c r="V72" s="246"/>
      <c r="Z72" s="229" t="s">
        <v>1597</v>
      </c>
      <c r="AA72" s="230" t="s">
        <v>1598</v>
      </c>
      <c r="AB72" s="209">
        <v>-2</v>
      </c>
      <c r="AC72" s="209">
        <v>-2</v>
      </c>
      <c r="AD72" s="209">
        <v>0</v>
      </c>
      <c r="AE72" s="209">
        <v>0</v>
      </c>
      <c r="AF72" s="209">
        <v>0</v>
      </c>
      <c r="AG72" s="209">
        <v>-2</v>
      </c>
      <c r="AH72" s="209">
        <v>0</v>
      </c>
      <c r="AI72" s="209">
        <v>-2</v>
      </c>
      <c r="AJ72" s="209">
        <v>0</v>
      </c>
      <c r="AK72" s="209">
        <v>0</v>
      </c>
      <c r="AN72" s="229" t="s">
        <v>1637</v>
      </c>
      <c r="AO72" s="230" t="s">
        <v>384</v>
      </c>
      <c r="AP72" s="209">
        <v>285</v>
      </c>
      <c r="AQ72" s="209">
        <v>285</v>
      </c>
      <c r="AR72" s="209">
        <v>0</v>
      </c>
      <c r="AS72" s="209">
        <v>0</v>
      </c>
      <c r="AT72" s="209">
        <v>0</v>
      </c>
      <c r="AU72" s="209">
        <v>285</v>
      </c>
      <c r="AV72" s="209">
        <v>141</v>
      </c>
      <c r="AW72" s="209">
        <v>144</v>
      </c>
      <c r="AX72" s="209">
        <v>0</v>
      </c>
      <c r="AY72" s="209">
        <v>0</v>
      </c>
      <c r="BB72" s="229" t="s">
        <v>1707</v>
      </c>
      <c r="BC72" s="230" t="s">
        <v>51</v>
      </c>
      <c r="BD72" s="209">
        <v>706</v>
      </c>
      <c r="BE72" s="209">
        <v>105</v>
      </c>
      <c r="BF72" s="209">
        <v>601</v>
      </c>
      <c r="BG72" s="209">
        <v>107</v>
      </c>
      <c r="BH72" s="209">
        <v>146</v>
      </c>
      <c r="BI72" s="209">
        <v>453</v>
      </c>
      <c r="BJ72" s="209">
        <v>0</v>
      </c>
      <c r="BK72" s="209">
        <v>222</v>
      </c>
      <c r="BL72" s="209">
        <v>232</v>
      </c>
      <c r="BM72" s="209">
        <v>0</v>
      </c>
    </row>
    <row r="73" spans="2:65" x14ac:dyDescent="0.25">
      <c r="C73" s="316"/>
      <c r="D73" s="240"/>
      <c r="E73" s="233"/>
      <c r="F73" s="233"/>
      <c r="G73" s="233"/>
      <c r="H73" s="233"/>
      <c r="I73" s="233"/>
      <c r="J73" s="233"/>
      <c r="K73" s="233"/>
      <c r="L73" s="233"/>
      <c r="M73" s="233"/>
      <c r="N73" s="233"/>
      <c r="O73" s="233"/>
      <c r="P73" s="233"/>
      <c r="Q73" s="233"/>
      <c r="R73" s="233"/>
      <c r="S73" s="211"/>
      <c r="U73" s="246"/>
      <c r="V73" s="246"/>
      <c r="Z73" s="229" t="s">
        <v>1599</v>
      </c>
      <c r="AA73" s="230" t="s">
        <v>1600</v>
      </c>
      <c r="AB73" s="209">
        <v>1</v>
      </c>
      <c r="AC73" s="209">
        <v>1</v>
      </c>
      <c r="AD73" s="209">
        <v>0</v>
      </c>
      <c r="AE73" s="209">
        <v>0</v>
      </c>
      <c r="AF73" s="209">
        <v>0</v>
      </c>
      <c r="AG73" s="209">
        <v>1</v>
      </c>
      <c r="AH73" s="209">
        <v>0</v>
      </c>
      <c r="AI73" s="209">
        <v>0</v>
      </c>
      <c r="AJ73" s="209">
        <v>1</v>
      </c>
      <c r="AK73" s="209">
        <v>0</v>
      </c>
      <c r="AN73" s="229" t="s">
        <v>1638</v>
      </c>
      <c r="AO73" s="230" t="s">
        <v>265</v>
      </c>
      <c r="AP73" s="209">
        <v>53</v>
      </c>
      <c r="AQ73" s="209">
        <v>-9</v>
      </c>
      <c r="AR73" s="209">
        <v>62</v>
      </c>
      <c r="AS73" s="209">
        <v>-5</v>
      </c>
      <c r="AT73" s="209">
        <v>-9</v>
      </c>
      <c r="AU73" s="209">
        <v>68</v>
      </c>
      <c r="AV73" s="209">
        <v>18</v>
      </c>
      <c r="AW73" s="209">
        <v>39</v>
      </c>
      <c r="AX73" s="209">
        <v>10</v>
      </c>
      <c r="AY73" s="209">
        <v>0</v>
      </c>
      <c r="BB73" s="229" t="s">
        <v>1708</v>
      </c>
      <c r="BC73" s="230" t="s">
        <v>238</v>
      </c>
      <c r="BD73" s="209">
        <v>13</v>
      </c>
      <c r="BE73" s="209">
        <v>13</v>
      </c>
      <c r="BF73" s="209">
        <v>0</v>
      </c>
      <c r="BG73" s="209">
        <v>7</v>
      </c>
      <c r="BH73" s="209">
        <v>0</v>
      </c>
      <c r="BI73" s="209">
        <v>6</v>
      </c>
      <c r="BJ73" s="209">
        <v>0</v>
      </c>
      <c r="BK73" s="209">
        <v>6</v>
      </c>
      <c r="BL73" s="209">
        <v>0</v>
      </c>
      <c r="BM73" s="209">
        <v>0</v>
      </c>
    </row>
    <row r="74" spans="2:65" x14ac:dyDescent="0.25">
      <c r="C74" s="316"/>
      <c r="D74" s="240"/>
      <c r="E74" s="233"/>
      <c r="F74" s="233"/>
      <c r="G74" s="233"/>
      <c r="H74" s="233"/>
      <c r="I74" s="233"/>
      <c r="J74" s="233"/>
      <c r="K74" s="233"/>
      <c r="L74" s="233"/>
      <c r="M74" s="233"/>
      <c r="N74" s="233"/>
      <c r="O74" s="233"/>
      <c r="P74" s="233"/>
      <c r="Q74" s="233"/>
      <c r="R74" s="233"/>
      <c r="S74" s="211"/>
      <c r="U74" s="246"/>
      <c r="V74" s="246"/>
      <c r="Z74" s="229" t="s">
        <v>1601</v>
      </c>
      <c r="AA74" s="230" t="s">
        <v>530</v>
      </c>
      <c r="AB74" s="209">
        <v>0</v>
      </c>
      <c r="AC74" s="209">
        <v>0</v>
      </c>
      <c r="AD74" s="209">
        <v>0</v>
      </c>
      <c r="AE74" s="209">
        <v>0</v>
      </c>
      <c r="AF74" s="209">
        <v>0</v>
      </c>
      <c r="AG74" s="209">
        <v>0</v>
      </c>
      <c r="AH74" s="209">
        <v>0</v>
      </c>
      <c r="AI74" s="209">
        <v>0</v>
      </c>
      <c r="AJ74" s="209">
        <v>0</v>
      </c>
      <c r="AK74" s="209">
        <v>0</v>
      </c>
      <c r="AN74" s="229" t="s">
        <v>1639</v>
      </c>
      <c r="AO74" s="230" t="s">
        <v>245</v>
      </c>
      <c r="AP74" s="209">
        <v>782</v>
      </c>
      <c r="AQ74" s="209">
        <v>2421</v>
      </c>
      <c r="AR74" s="209">
        <v>-1639</v>
      </c>
      <c r="AS74" s="209">
        <v>905</v>
      </c>
      <c r="AT74" s="209">
        <v>1391</v>
      </c>
      <c r="AU74" s="209">
        <v>-1514</v>
      </c>
      <c r="AV74" s="209">
        <v>69</v>
      </c>
      <c r="AW74" s="209">
        <v>-1673</v>
      </c>
      <c r="AX74" s="209">
        <v>90</v>
      </c>
      <c r="AY74" s="209">
        <v>0</v>
      </c>
      <c r="BB74" s="229" t="s">
        <v>1709</v>
      </c>
      <c r="BC74" s="230" t="s">
        <v>680</v>
      </c>
      <c r="BD74" s="209">
        <v>13</v>
      </c>
      <c r="BE74" s="209">
        <v>13</v>
      </c>
      <c r="BF74" s="209">
        <v>0</v>
      </c>
      <c r="BG74" s="209">
        <v>10</v>
      </c>
      <c r="BH74" s="209">
        <v>-3</v>
      </c>
      <c r="BI74" s="209">
        <v>6</v>
      </c>
      <c r="BJ74" s="209">
        <v>1</v>
      </c>
      <c r="BK74" s="209">
        <v>0</v>
      </c>
      <c r="BL74" s="209">
        <v>4</v>
      </c>
      <c r="BM74" s="209">
        <v>0</v>
      </c>
    </row>
    <row r="75" spans="2:65" x14ac:dyDescent="0.25">
      <c r="C75" s="316"/>
      <c r="D75" s="240"/>
      <c r="E75" s="233"/>
      <c r="F75" s="233"/>
      <c r="G75" s="233"/>
      <c r="H75" s="233"/>
      <c r="I75" s="233"/>
      <c r="J75" s="233"/>
      <c r="K75" s="233"/>
      <c r="L75" s="233"/>
      <c r="M75" s="233"/>
      <c r="N75" s="233"/>
      <c r="O75" s="233"/>
      <c r="P75" s="233"/>
      <c r="Q75" s="233"/>
      <c r="R75" s="233"/>
      <c r="S75" s="211"/>
      <c r="U75" s="246"/>
      <c r="V75" s="246"/>
      <c r="Z75" s="229" t="s">
        <v>189</v>
      </c>
      <c r="AA75" s="230" t="s">
        <v>233</v>
      </c>
      <c r="AB75" s="209">
        <v>252</v>
      </c>
      <c r="AC75" s="209">
        <v>252</v>
      </c>
      <c r="AD75" s="209">
        <v>0</v>
      </c>
      <c r="AE75" s="209">
        <v>101</v>
      </c>
      <c r="AF75" s="209">
        <v>151</v>
      </c>
      <c r="AG75" s="209">
        <v>1</v>
      </c>
      <c r="AH75" s="209">
        <v>0</v>
      </c>
      <c r="AI75" s="209">
        <v>0</v>
      </c>
      <c r="AJ75" s="209">
        <v>1</v>
      </c>
      <c r="AK75" s="209">
        <v>0</v>
      </c>
      <c r="AN75" s="229" t="s">
        <v>1640</v>
      </c>
      <c r="AO75" s="230" t="s">
        <v>230</v>
      </c>
      <c r="AP75" s="209">
        <v>17</v>
      </c>
      <c r="AQ75" s="209">
        <v>9</v>
      </c>
      <c r="AR75" s="209">
        <v>7</v>
      </c>
      <c r="AS75" s="209">
        <v>16</v>
      </c>
      <c r="AT75" s="209">
        <v>1</v>
      </c>
      <c r="AU75" s="209">
        <v>1</v>
      </c>
      <c r="AV75" s="209">
        <v>0</v>
      </c>
      <c r="AW75" s="209">
        <v>7</v>
      </c>
      <c r="AX75" s="209">
        <v>-6</v>
      </c>
      <c r="AY75" s="209">
        <v>0</v>
      </c>
      <c r="BB75" s="229" t="s">
        <v>1710</v>
      </c>
      <c r="BC75" s="230" t="s">
        <v>45</v>
      </c>
      <c r="BD75" s="209">
        <v>17</v>
      </c>
      <c r="BE75" s="209">
        <v>17</v>
      </c>
      <c r="BF75" s="209">
        <v>0</v>
      </c>
      <c r="BG75" s="209">
        <v>15</v>
      </c>
      <c r="BH75" s="209">
        <v>0</v>
      </c>
      <c r="BI75" s="209">
        <v>1</v>
      </c>
      <c r="BJ75" s="209">
        <v>0</v>
      </c>
      <c r="BK75" s="209">
        <v>0</v>
      </c>
      <c r="BL75" s="209">
        <v>1</v>
      </c>
      <c r="BM75" s="209">
        <v>0</v>
      </c>
    </row>
    <row r="76" spans="2:65" x14ac:dyDescent="0.25">
      <c r="C76" s="316"/>
      <c r="D76" s="240"/>
      <c r="E76" s="233"/>
      <c r="F76" s="233"/>
      <c r="G76" s="233"/>
      <c r="H76" s="233"/>
      <c r="I76" s="233"/>
      <c r="J76" s="233"/>
      <c r="K76" s="233"/>
      <c r="L76" s="233"/>
      <c r="M76" s="233"/>
      <c r="N76" s="233"/>
      <c r="O76" s="233"/>
      <c r="P76" s="233"/>
      <c r="Q76" s="233"/>
      <c r="R76" s="233"/>
      <c r="S76" s="211"/>
      <c r="U76" s="246"/>
      <c r="V76" s="246"/>
      <c r="Z76" s="229" t="s">
        <v>1602</v>
      </c>
      <c r="AA76" s="230" t="s">
        <v>246</v>
      </c>
      <c r="AB76" s="209">
        <v>-2600</v>
      </c>
      <c r="AC76" s="209">
        <v>-2732</v>
      </c>
      <c r="AD76" s="209">
        <v>132</v>
      </c>
      <c r="AE76" s="209">
        <v>-2538</v>
      </c>
      <c r="AF76" s="209">
        <v>-382</v>
      </c>
      <c r="AG76" s="209">
        <v>320</v>
      </c>
      <c r="AH76" s="209">
        <v>181</v>
      </c>
      <c r="AI76" s="209">
        <v>133</v>
      </c>
      <c r="AJ76" s="209">
        <v>6</v>
      </c>
      <c r="AK76" s="209">
        <v>0</v>
      </c>
      <c r="AN76" s="229" t="s">
        <v>1641</v>
      </c>
      <c r="AO76" s="230" t="s">
        <v>2</v>
      </c>
      <c r="AP76" s="209">
        <v>-28</v>
      </c>
      <c r="AQ76" s="209">
        <v>-28</v>
      </c>
      <c r="AR76" s="209">
        <v>2</v>
      </c>
      <c r="AS76" s="209">
        <v>1</v>
      </c>
      <c r="AT76" s="209">
        <v>0</v>
      </c>
      <c r="AU76" s="209">
        <v>-29</v>
      </c>
      <c r="AV76" s="209">
        <v>-1</v>
      </c>
      <c r="AW76" s="209">
        <v>-29</v>
      </c>
      <c r="AX76" s="209">
        <v>2</v>
      </c>
      <c r="AY76" s="209">
        <v>0</v>
      </c>
      <c r="BB76" s="229" t="s">
        <v>1711</v>
      </c>
      <c r="BC76" s="230" t="s">
        <v>65</v>
      </c>
      <c r="BD76" s="209">
        <v>4</v>
      </c>
      <c r="BE76" s="209">
        <v>4</v>
      </c>
      <c r="BF76" s="209">
        <v>0</v>
      </c>
      <c r="BG76" s="209">
        <v>0</v>
      </c>
      <c r="BH76" s="209">
        <v>0</v>
      </c>
      <c r="BI76" s="209">
        <v>4</v>
      </c>
      <c r="BJ76" s="209">
        <v>0</v>
      </c>
      <c r="BK76" s="209">
        <v>0</v>
      </c>
      <c r="BL76" s="209">
        <v>4</v>
      </c>
      <c r="BM76" s="209">
        <v>0</v>
      </c>
    </row>
    <row r="77" spans="2:65" x14ac:dyDescent="0.25">
      <c r="B77" s="244"/>
      <c r="C77" s="316"/>
      <c r="D77" s="240"/>
      <c r="E77" s="233"/>
      <c r="F77" s="233"/>
      <c r="G77" s="233"/>
      <c r="H77" s="233"/>
      <c r="I77" s="233"/>
      <c r="J77" s="233"/>
      <c r="K77" s="233"/>
      <c r="L77" s="233"/>
      <c r="M77" s="233"/>
      <c r="N77" s="233"/>
      <c r="O77" s="233"/>
      <c r="P77" s="233"/>
      <c r="Q77" s="233"/>
      <c r="R77" s="233"/>
      <c r="S77" s="211"/>
      <c r="U77" s="246"/>
      <c r="V77" s="246"/>
      <c r="Z77" s="229" t="s">
        <v>1603</v>
      </c>
      <c r="AA77" s="230" t="s">
        <v>66</v>
      </c>
      <c r="AB77" s="209">
        <v>0</v>
      </c>
      <c r="AC77" s="209">
        <v>0</v>
      </c>
      <c r="AD77" s="209">
        <v>0</v>
      </c>
      <c r="AE77" s="209">
        <v>0</v>
      </c>
      <c r="AF77" s="209">
        <v>0</v>
      </c>
      <c r="AG77" s="209">
        <v>0</v>
      </c>
      <c r="AH77" s="209">
        <v>0</v>
      </c>
      <c r="AI77" s="209">
        <v>0</v>
      </c>
      <c r="AJ77" s="209">
        <v>0</v>
      </c>
      <c r="AK77" s="209">
        <v>0</v>
      </c>
      <c r="AN77" s="229" t="s">
        <v>1642</v>
      </c>
      <c r="AO77" s="230" t="s">
        <v>259</v>
      </c>
      <c r="AP77" s="209">
        <v>-180</v>
      </c>
      <c r="AQ77" s="209">
        <v>430</v>
      </c>
      <c r="AR77" s="209">
        <v>-610</v>
      </c>
      <c r="AS77" s="209">
        <v>-54</v>
      </c>
      <c r="AT77" s="209">
        <v>7</v>
      </c>
      <c r="AU77" s="209">
        <v>-134</v>
      </c>
      <c r="AV77" s="209">
        <v>134</v>
      </c>
      <c r="AW77" s="209">
        <v>-197</v>
      </c>
      <c r="AX77" s="209">
        <v>-71</v>
      </c>
      <c r="AY77" s="209">
        <v>0</v>
      </c>
      <c r="BB77" s="229" t="s">
        <v>1712</v>
      </c>
      <c r="BC77" s="230" t="s">
        <v>725</v>
      </c>
      <c r="BD77" s="209">
        <v>1</v>
      </c>
      <c r="BE77" s="209">
        <v>1</v>
      </c>
      <c r="BF77" s="209">
        <v>0</v>
      </c>
      <c r="BG77" s="209">
        <v>0</v>
      </c>
      <c r="BH77" s="209">
        <v>0</v>
      </c>
      <c r="BI77" s="209">
        <v>1</v>
      </c>
      <c r="BJ77" s="209">
        <v>0</v>
      </c>
      <c r="BK77" s="209">
        <v>0</v>
      </c>
      <c r="BL77" s="209">
        <v>1</v>
      </c>
      <c r="BM77" s="209">
        <v>0</v>
      </c>
    </row>
    <row r="78" spans="2:65" x14ac:dyDescent="0.25">
      <c r="B78" s="244"/>
      <c r="C78" s="316"/>
      <c r="D78" s="240"/>
      <c r="E78" s="233"/>
      <c r="F78" s="233"/>
      <c r="G78" s="233"/>
      <c r="H78" s="233"/>
      <c r="I78" s="233"/>
      <c r="J78" s="233"/>
      <c r="K78" s="233"/>
      <c r="L78" s="233"/>
      <c r="M78" s="233"/>
      <c r="N78" s="233"/>
      <c r="O78" s="233"/>
      <c r="P78" s="233"/>
      <c r="Q78" s="233"/>
      <c r="R78" s="233"/>
      <c r="S78" s="211"/>
      <c r="U78" s="246"/>
      <c r="V78" s="246"/>
      <c r="Z78" s="229" t="s">
        <v>1604</v>
      </c>
      <c r="AA78" s="230" t="s">
        <v>264</v>
      </c>
      <c r="AB78" s="209">
        <v>-3</v>
      </c>
      <c r="AC78" s="209">
        <v>-3</v>
      </c>
      <c r="AD78" s="209">
        <v>0</v>
      </c>
      <c r="AE78" s="209">
        <v>2</v>
      </c>
      <c r="AF78" s="209">
        <v>1</v>
      </c>
      <c r="AG78" s="209">
        <v>-6</v>
      </c>
      <c r="AH78" s="209">
        <v>0</v>
      </c>
      <c r="AI78" s="209">
        <v>5</v>
      </c>
      <c r="AJ78" s="209">
        <v>-11</v>
      </c>
      <c r="AK78" s="209">
        <v>0</v>
      </c>
      <c r="AN78" s="231" t="s">
        <v>1643</v>
      </c>
      <c r="AO78" s="238" t="s">
        <v>247</v>
      </c>
      <c r="AP78" s="209">
        <v>3968</v>
      </c>
      <c r="AQ78" s="209">
        <v>-1030</v>
      </c>
      <c r="AR78" s="209">
        <v>4997</v>
      </c>
      <c r="AS78" s="209">
        <v>1093</v>
      </c>
      <c r="AT78" s="209">
        <v>-5956</v>
      </c>
      <c r="AU78" s="209">
        <v>8829</v>
      </c>
      <c r="AV78" s="209">
        <v>-256</v>
      </c>
      <c r="AW78" s="209">
        <v>7770</v>
      </c>
      <c r="AX78" s="209">
        <v>1315</v>
      </c>
      <c r="AY78" s="209">
        <v>0</v>
      </c>
      <c r="BB78" s="229" t="s">
        <v>1713</v>
      </c>
      <c r="BC78" s="230" t="s">
        <v>775</v>
      </c>
      <c r="BD78" s="209">
        <v>3</v>
      </c>
      <c r="BE78" s="209">
        <v>3</v>
      </c>
      <c r="BF78" s="209">
        <v>0</v>
      </c>
      <c r="BG78" s="209">
        <v>0</v>
      </c>
      <c r="BH78" s="209">
        <v>0</v>
      </c>
      <c r="BI78" s="209">
        <v>3</v>
      </c>
      <c r="BJ78" s="209">
        <v>0</v>
      </c>
      <c r="BK78" s="209">
        <v>0</v>
      </c>
      <c r="BL78" s="209">
        <v>3</v>
      </c>
      <c r="BM78" s="209">
        <v>0</v>
      </c>
    </row>
    <row r="79" spans="2:65" x14ac:dyDescent="0.25">
      <c r="Z79" s="229" t="s">
        <v>1605</v>
      </c>
      <c r="AA79" s="230" t="s">
        <v>235</v>
      </c>
      <c r="AB79" s="209">
        <v>30</v>
      </c>
      <c r="AC79" s="209">
        <v>30</v>
      </c>
      <c r="AD79" s="209">
        <v>0</v>
      </c>
      <c r="AE79" s="209">
        <v>0</v>
      </c>
      <c r="AF79" s="209">
        <v>27</v>
      </c>
      <c r="AG79" s="209">
        <v>3</v>
      </c>
      <c r="AH79" s="209">
        <v>0</v>
      </c>
      <c r="AI79" s="209">
        <v>3</v>
      </c>
      <c r="AJ79" s="209">
        <v>0</v>
      </c>
      <c r="AK79" s="209">
        <v>0</v>
      </c>
      <c r="BB79" s="229" t="s">
        <v>1714</v>
      </c>
      <c r="BC79" s="230" t="s">
        <v>1715</v>
      </c>
      <c r="BD79" s="209">
        <v>-4</v>
      </c>
      <c r="BE79" s="209">
        <v>-4</v>
      </c>
      <c r="BF79" s="209">
        <v>0</v>
      </c>
      <c r="BG79" s="209">
        <v>0</v>
      </c>
      <c r="BH79" s="209">
        <v>0</v>
      </c>
      <c r="BI79" s="209">
        <v>-4</v>
      </c>
      <c r="BJ79" s="209">
        <v>0</v>
      </c>
      <c r="BK79" s="209">
        <v>-4</v>
      </c>
      <c r="BL79" s="209">
        <v>0</v>
      </c>
      <c r="BM79" s="209">
        <v>0</v>
      </c>
    </row>
    <row r="80" spans="2:65" x14ac:dyDescent="0.25">
      <c r="Z80" s="229" t="s">
        <v>1606</v>
      </c>
      <c r="AA80" s="230" t="s">
        <v>43</v>
      </c>
      <c r="AB80" s="209">
        <v>625</v>
      </c>
      <c r="AC80" s="209">
        <v>625</v>
      </c>
      <c r="AD80" s="209">
        <v>0</v>
      </c>
      <c r="AE80" s="209">
        <v>0</v>
      </c>
      <c r="AF80" s="209">
        <v>690</v>
      </c>
      <c r="AG80" s="209">
        <v>-65</v>
      </c>
      <c r="AH80" s="209">
        <v>-65</v>
      </c>
      <c r="AI80" s="209">
        <v>0</v>
      </c>
      <c r="AJ80" s="209">
        <v>0</v>
      </c>
      <c r="AK80" s="209">
        <v>0</v>
      </c>
      <c r="BB80" s="229" t="s">
        <v>1716</v>
      </c>
      <c r="BC80" s="230" t="s">
        <v>1717</v>
      </c>
      <c r="BD80" s="209">
        <v>1</v>
      </c>
      <c r="BE80" s="209">
        <v>1</v>
      </c>
      <c r="BF80" s="209">
        <v>0</v>
      </c>
      <c r="BG80" s="209">
        <v>0</v>
      </c>
      <c r="BH80" s="209">
        <v>0</v>
      </c>
      <c r="BI80" s="209">
        <v>1</v>
      </c>
      <c r="BJ80" s="209">
        <v>0</v>
      </c>
      <c r="BK80" s="209">
        <v>0</v>
      </c>
      <c r="BL80" s="209">
        <v>1</v>
      </c>
      <c r="BM80" s="209">
        <v>0</v>
      </c>
    </row>
    <row r="81" spans="2:65" x14ac:dyDescent="0.25">
      <c r="Z81" s="229" t="s">
        <v>1607</v>
      </c>
      <c r="AA81" s="230" t="s">
        <v>11</v>
      </c>
      <c r="AB81" s="209">
        <v>2495</v>
      </c>
      <c r="AC81" s="209">
        <v>2280</v>
      </c>
      <c r="AD81" s="209">
        <v>215</v>
      </c>
      <c r="AE81" s="209">
        <v>2271</v>
      </c>
      <c r="AF81" s="209">
        <v>353</v>
      </c>
      <c r="AG81" s="209">
        <v>-128</v>
      </c>
      <c r="AH81" s="209">
        <v>-4</v>
      </c>
      <c r="AI81" s="209">
        <v>-126</v>
      </c>
      <c r="AJ81" s="209">
        <v>0</v>
      </c>
      <c r="AK81" s="209">
        <v>0</v>
      </c>
      <c r="BB81" s="229" t="s">
        <v>1718</v>
      </c>
      <c r="BC81" s="230" t="s">
        <v>1719</v>
      </c>
      <c r="BD81" s="209">
        <v>0</v>
      </c>
      <c r="BE81" s="209">
        <v>0</v>
      </c>
      <c r="BF81" s="209">
        <v>0</v>
      </c>
      <c r="BG81" s="209">
        <v>0</v>
      </c>
      <c r="BH81" s="209">
        <v>0</v>
      </c>
      <c r="BI81" s="209">
        <v>0</v>
      </c>
      <c r="BJ81" s="209">
        <v>0</v>
      </c>
      <c r="BK81" s="209">
        <v>0</v>
      </c>
      <c r="BL81" s="209">
        <v>0</v>
      </c>
      <c r="BM81" s="209">
        <v>0</v>
      </c>
    </row>
    <row r="82" spans="2:65" x14ac:dyDescent="0.25">
      <c r="Z82" s="229" t="s">
        <v>1608</v>
      </c>
      <c r="AA82" s="230" t="s">
        <v>220</v>
      </c>
      <c r="AB82" s="209">
        <v>135</v>
      </c>
      <c r="AC82" s="209">
        <v>133</v>
      </c>
      <c r="AD82" s="209">
        <v>1</v>
      </c>
      <c r="AE82" s="209">
        <v>-173</v>
      </c>
      <c r="AF82" s="209">
        <v>0</v>
      </c>
      <c r="AG82" s="209">
        <v>308</v>
      </c>
      <c r="AH82" s="209">
        <v>143</v>
      </c>
      <c r="AI82" s="209">
        <v>163</v>
      </c>
      <c r="AJ82" s="209">
        <v>2</v>
      </c>
      <c r="AK82" s="209">
        <v>0</v>
      </c>
      <c r="BB82" s="229" t="s">
        <v>1720</v>
      </c>
      <c r="BC82" s="230" t="s">
        <v>787</v>
      </c>
      <c r="BD82" s="209">
        <v>1</v>
      </c>
      <c r="BE82" s="209">
        <v>1</v>
      </c>
      <c r="BF82" s="209">
        <v>0</v>
      </c>
      <c r="BG82" s="209">
        <v>0</v>
      </c>
      <c r="BH82" s="209">
        <v>0</v>
      </c>
      <c r="BI82" s="209">
        <v>1</v>
      </c>
      <c r="BJ82" s="209">
        <v>0</v>
      </c>
      <c r="BK82" s="209">
        <v>1</v>
      </c>
      <c r="BL82" s="209">
        <v>0</v>
      </c>
      <c r="BM82" s="209">
        <v>0</v>
      </c>
    </row>
    <row r="83" spans="2:65" x14ac:dyDescent="0.25">
      <c r="Z83" s="229" t="s">
        <v>1609</v>
      </c>
      <c r="AA83" s="230" t="s">
        <v>20</v>
      </c>
      <c r="AB83" s="209">
        <v>-14</v>
      </c>
      <c r="AC83" s="209">
        <v>-14</v>
      </c>
      <c r="AD83" s="209">
        <v>0</v>
      </c>
      <c r="AE83" s="209">
        <v>-25</v>
      </c>
      <c r="AF83" s="209">
        <v>-1</v>
      </c>
      <c r="AG83" s="209">
        <v>12</v>
      </c>
      <c r="AH83" s="209">
        <v>5</v>
      </c>
      <c r="AI83" s="209">
        <v>8</v>
      </c>
      <c r="AJ83" s="209">
        <v>-1</v>
      </c>
      <c r="AK83" s="209">
        <v>0</v>
      </c>
      <c r="BB83" s="229" t="s">
        <v>1721</v>
      </c>
      <c r="BC83" s="230" t="s">
        <v>1</v>
      </c>
      <c r="BD83" s="209">
        <v>0</v>
      </c>
      <c r="BE83" s="209">
        <v>0</v>
      </c>
      <c r="BF83" s="209">
        <v>0</v>
      </c>
      <c r="BG83" s="209">
        <v>-1</v>
      </c>
      <c r="BH83" s="209">
        <v>0</v>
      </c>
      <c r="BI83" s="209">
        <v>1</v>
      </c>
      <c r="BJ83" s="209">
        <v>0</v>
      </c>
      <c r="BK83" s="209">
        <v>0</v>
      </c>
      <c r="BL83" s="209">
        <v>1</v>
      </c>
      <c r="BM83" s="209">
        <v>0</v>
      </c>
    </row>
    <row r="84" spans="2:65" x14ac:dyDescent="0.25">
      <c r="Z84" s="229" t="s">
        <v>1610</v>
      </c>
      <c r="AA84" s="230" t="s">
        <v>41</v>
      </c>
      <c r="AB84" s="209">
        <v>2763</v>
      </c>
      <c r="AC84" s="209">
        <v>2769</v>
      </c>
      <c r="AD84" s="209">
        <v>-6</v>
      </c>
      <c r="AE84" s="209">
        <v>1213</v>
      </c>
      <c r="AF84" s="209">
        <v>105</v>
      </c>
      <c r="AG84" s="209">
        <v>1446</v>
      </c>
      <c r="AH84" s="209">
        <v>58</v>
      </c>
      <c r="AI84" s="209">
        <v>1388</v>
      </c>
      <c r="AJ84" s="209">
        <v>0</v>
      </c>
      <c r="AK84" s="209">
        <v>0</v>
      </c>
      <c r="BB84" s="229" t="s">
        <v>1722</v>
      </c>
      <c r="BC84" s="230" t="s">
        <v>23</v>
      </c>
      <c r="BD84" s="209">
        <v>11</v>
      </c>
      <c r="BE84" s="209">
        <v>11</v>
      </c>
      <c r="BF84" s="209">
        <v>0</v>
      </c>
      <c r="BG84" s="209">
        <v>1</v>
      </c>
      <c r="BH84" s="209">
        <v>0</v>
      </c>
      <c r="BI84" s="209">
        <v>10</v>
      </c>
      <c r="BJ84" s="209">
        <v>0</v>
      </c>
      <c r="BK84" s="209">
        <v>6</v>
      </c>
      <c r="BL84" s="209">
        <v>4</v>
      </c>
      <c r="BM84" s="209">
        <v>0</v>
      </c>
    </row>
    <row r="85" spans="2:65" x14ac:dyDescent="0.25">
      <c r="Z85" s="229" t="s">
        <v>1611</v>
      </c>
      <c r="AA85" s="230" t="s">
        <v>261</v>
      </c>
      <c r="AB85" s="209">
        <v>21689</v>
      </c>
      <c r="AC85" s="209">
        <v>184</v>
      </c>
      <c r="AD85" s="209">
        <v>21505</v>
      </c>
      <c r="AE85" s="209">
        <v>8805</v>
      </c>
      <c r="AF85" s="209">
        <v>16188</v>
      </c>
      <c r="AG85" s="209">
        <v>-3304</v>
      </c>
      <c r="AH85" s="209">
        <v>8619</v>
      </c>
      <c r="AI85" s="209">
        <v>-12134</v>
      </c>
      <c r="AJ85" s="209">
        <v>211</v>
      </c>
      <c r="AK85" s="209">
        <v>0</v>
      </c>
      <c r="BB85" s="229" t="s">
        <v>1723</v>
      </c>
      <c r="BC85" s="230" t="s">
        <v>637</v>
      </c>
      <c r="BD85" s="209">
        <v>0</v>
      </c>
      <c r="BE85" s="209">
        <v>0</v>
      </c>
      <c r="BF85" s="209">
        <v>0</v>
      </c>
      <c r="BG85" s="209">
        <v>0</v>
      </c>
      <c r="BH85" s="209">
        <v>0</v>
      </c>
      <c r="BI85" s="209">
        <v>0</v>
      </c>
      <c r="BJ85" s="209">
        <v>0</v>
      </c>
      <c r="BK85" s="209">
        <v>0</v>
      </c>
      <c r="BL85" s="209">
        <v>0</v>
      </c>
      <c r="BM85" s="209">
        <v>0</v>
      </c>
    </row>
    <row r="86" spans="2:65" x14ac:dyDescent="0.25">
      <c r="Z86" s="229" t="s">
        <v>1612</v>
      </c>
      <c r="AA86" s="230" t="s">
        <v>33</v>
      </c>
      <c r="AB86" s="209">
        <v>1139</v>
      </c>
      <c r="AC86" s="209">
        <v>1139</v>
      </c>
      <c r="AD86" s="209">
        <v>0</v>
      </c>
      <c r="AE86" s="209">
        <v>659</v>
      </c>
      <c r="AF86" s="209">
        <v>483</v>
      </c>
      <c r="AG86" s="209">
        <v>-4</v>
      </c>
      <c r="AH86" s="209">
        <v>18</v>
      </c>
      <c r="AI86" s="209">
        <v>-31</v>
      </c>
      <c r="AJ86" s="209">
        <v>9</v>
      </c>
      <c r="AK86" s="209">
        <v>0</v>
      </c>
      <c r="BB86" s="229" t="s">
        <v>1724</v>
      </c>
      <c r="BC86" s="230" t="s">
        <v>1725</v>
      </c>
      <c r="BD86" s="209">
        <v>0</v>
      </c>
      <c r="BE86" s="209">
        <v>0</v>
      </c>
      <c r="BF86" s="209">
        <v>0</v>
      </c>
      <c r="BG86" s="209">
        <v>0</v>
      </c>
      <c r="BH86" s="209">
        <v>0</v>
      </c>
      <c r="BI86" s="209">
        <v>0</v>
      </c>
      <c r="BJ86" s="209">
        <v>0</v>
      </c>
      <c r="BK86" s="209">
        <v>0</v>
      </c>
      <c r="BL86" s="209">
        <v>0</v>
      </c>
      <c r="BM86" s="209">
        <v>0</v>
      </c>
    </row>
    <row r="87" spans="2:65" x14ac:dyDescent="0.25">
      <c r="Z87" s="229" t="s">
        <v>1613</v>
      </c>
      <c r="AA87" s="230" t="s">
        <v>234</v>
      </c>
      <c r="AB87" s="209">
        <v>1036</v>
      </c>
      <c r="AC87" s="209">
        <v>1429</v>
      </c>
      <c r="AD87" s="209">
        <v>-392</v>
      </c>
      <c r="AE87" s="209">
        <v>-606</v>
      </c>
      <c r="AF87" s="209">
        <v>31</v>
      </c>
      <c r="AG87" s="209">
        <v>1611</v>
      </c>
      <c r="AH87" s="209">
        <v>488</v>
      </c>
      <c r="AI87" s="209">
        <v>1041</v>
      </c>
      <c r="AJ87" s="209">
        <v>83</v>
      </c>
      <c r="AK87" s="209">
        <v>0</v>
      </c>
      <c r="BB87" s="229" t="s">
        <v>1726</v>
      </c>
      <c r="BC87" s="230" t="s">
        <v>1727</v>
      </c>
      <c r="BD87" s="209">
        <v>8</v>
      </c>
      <c r="BE87" s="209">
        <v>8</v>
      </c>
      <c r="BF87" s="209">
        <v>0</v>
      </c>
      <c r="BG87" s="209">
        <v>0</v>
      </c>
      <c r="BH87" s="209">
        <v>0</v>
      </c>
      <c r="BI87" s="209">
        <v>8</v>
      </c>
      <c r="BJ87" s="209">
        <v>0</v>
      </c>
      <c r="BK87" s="209">
        <v>4</v>
      </c>
      <c r="BL87" s="209">
        <v>4</v>
      </c>
      <c r="BM87" s="209">
        <v>0</v>
      </c>
    </row>
    <row r="88" spans="2:65" x14ac:dyDescent="0.25">
      <c r="B88" s="239">
        <v>1</v>
      </c>
      <c r="Z88" s="229" t="s">
        <v>1614</v>
      </c>
      <c r="AA88" s="230" t="s">
        <v>258</v>
      </c>
      <c r="AB88" s="209">
        <v>4340</v>
      </c>
      <c r="AC88" s="209">
        <v>3067</v>
      </c>
      <c r="AD88" s="209">
        <v>1272</v>
      </c>
      <c r="AE88" s="209">
        <v>1740</v>
      </c>
      <c r="AF88" s="209">
        <v>3151</v>
      </c>
      <c r="AG88" s="209">
        <v>-553</v>
      </c>
      <c r="AH88" s="209">
        <v>-386</v>
      </c>
      <c r="AI88" s="209">
        <v>-149</v>
      </c>
      <c r="AJ88" s="209">
        <v>-18</v>
      </c>
      <c r="AK88" s="209">
        <v>0</v>
      </c>
      <c r="BB88" s="229" t="s">
        <v>1728</v>
      </c>
      <c r="BC88" s="230" t="s">
        <v>1729</v>
      </c>
      <c r="BD88" s="209">
        <v>52</v>
      </c>
      <c r="BE88" s="209">
        <v>3</v>
      </c>
      <c r="BF88" s="209">
        <v>49</v>
      </c>
      <c r="BG88" s="209">
        <v>0</v>
      </c>
      <c r="BH88" s="209">
        <v>0</v>
      </c>
      <c r="BI88" s="209">
        <v>52</v>
      </c>
      <c r="BJ88" s="209">
        <v>49</v>
      </c>
      <c r="BK88" s="209">
        <v>0</v>
      </c>
      <c r="BL88" s="209">
        <v>3</v>
      </c>
      <c r="BM88" s="209">
        <v>0</v>
      </c>
    </row>
    <row r="89" spans="2:65" x14ac:dyDescent="0.25">
      <c r="B89" s="239">
        <v>2</v>
      </c>
      <c r="Z89" s="229" t="s">
        <v>1615</v>
      </c>
      <c r="AA89" s="230" t="s">
        <v>210</v>
      </c>
      <c r="AB89" s="209">
        <v>2541</v>
      </c>
      <c r="AC89" s="209">
        <v>1674</v>
      </c>
      <c r="AD89" s="209">
        <v>867</v>
      </c>
      <c r="AE89" s="209">
        <v>1174</v>
      </c>
      <c r="AF89" s="209">
        <v>590</v>
      </c>
      <c r="AG89" s="209">
        <v>777</v>
      </c>
      <c r="AH89" s="209">
        <v>-73</v>
      </c>
      <c r="AI89" s="209">
        <v>489</v>
      </c>
      <c r="AJ89" s="209">
        <v>361</v>
      </c>
      <c r="AK89" s="209">
        <v>0</v>
      </c>
      <c r="BB89" s="229" t="s">
        <v>1730</v>
      </c>
      <c r="BC89" s="230" t="s">
        <v>1731</v>
      </c>
      <c r="BD89" s="209">
        <v>0</v>
      </c>
      <c r="BE89" s="209">
        <v>0</v>
      </c>
      <c r="BF89" s="209">
        <v>0</v>
      </c>
      <c r="BG89" s="209">
        <v>0</v>
      </c>
      <c r="BH89" s="209">
        <v>0</v>
      </c>
      <c r="BI89" s="209">
        <v>0</v>
      </c>
      <c r="BJ89" s="209">
        <v>0</v>
      </c>
      <c r="BK89" s="209">
        <v>0</v>
      </c>
      <c r="BL89" s="209">
        <v>0</v>
      </c>
      <c r="BM89" s="209">
        <v>0</v>
      </c>
    </row>
    <row r="90" spans="2:65" x14ac:dyDescent="0.25">
      <c r="B90" s="239">
        <v>3</v>
      </c>
      <c r="Z90" s="229" t="s">
        <v>1616</v>
      </c>
      <c r="AA90" s="230" t="s">
        <v>256</v>
      </c>
      <c r="AB90" s="209">
        <v>7489</v>
      </c>
      <c r="AC90" s="209">
        <v>7589</v>
      </c>
      <c r="AD90" s="209">
        <v>-100</v>
      </c>
      <c r="AE90" s="209">
        <v>1486</v>
      </c>
      <c r="AF90" s="209">
        <v>5635</v>
      </c>
      <c r="AG90" s="209">
        <v>368</v>
      </c>
      <c r="AH90" s="209">
        <v>216</v>
      </c>
      <c r="AI90" s="209">
        <v>125</v>
      </c>
      <c r="AJ90" s="209">
        <v>27</v>
      </c>
      <c r="AK90" s="209">
        <v>0</v>
      </c>
      <c r="BB90" s="229" t="s">
        <v>1732</v>
      </c>
      <c r="BC90" s="230" t="s">
        <v>1733</v>
      </c>
      <c r="BD90" s="209">
        <v>0</v>
      </c>
      <c r="BE90" s="209">
        <v>0</v>
      </c>
      <c r="BF90" s="209">
        <v>0</v>
      </c>
      <c r="BG90" s="209">
        <v>0</v>
      </c>
      <c r="BH90" s="209">
        <v>0</v>
      </c>
      <c r="BI90" s="209">
        <v>0</v>
      </c>
      <c r="BJ90" s="209">
        <v>0</v>
      </c>
      <c r="BK90" s="209">
        <v>0</v>
      </c>
      <c r="BL90" s="209">
        <v>0</v>
      </c>
      <c r="BM90" s="209">
        <v>0</v>
      </c>
    </row>
    <row r="91" spans="2:65" x14ac:dyDescent="0.25">
      <c r="B91" s="239">
        <v>4</v>
      </c>
      <c r="Z91" s="229" t="s">
        <v>1617</v>
      </c>
      <c r="AA91" s="230" t="s">
        <v>212</v>
      </c>
      <c r="AB91" s="209">
        <v>3052</v>
      </c>
      <c r="AC91" s="209">
        <v>3096</v>
      </c>
      <c r="AD91" s="209">
        <v>-45</v>
      </c>
      <c r="AE91" s="209">
        <v>427</v>
      </c>
      <c r="AF91" s="209">
        <v>182</v>
      </c>
      <c r="AG91" s="209">
        <v>2443</v>
      </c>
      <c r="AH91" s="209">
        <v>2392</v>
      </c>
      <c r="AI91" s="209">
        <v>509</v>
      </c>
      <c r="AJ91" s="209">
        <v>-457</v>
      </c>
      <c r="AK91" s="209">
        <v>0</v>
      </c>
      <c r="BB91" s="229" t="s">
        <v>1734</v>
      </c>
      <c r="BC91" s="230" t="s">
        <v>1735</v>
      </c>
      <c r="BD91" s="209">
        <v>0</v>
      </c>
      <c r="BE91" s="209">
        <v>0</v>
      </c>
      <c r="BF91" s="209">
        <v>0</v>
      </c>
      <c r="BG91" s="209">
        <v>0</v>
      </c>
      <c r="BH91" s="209">
        <v>0</v>
      </c>
      <c r="BI91" s="209">
        <v>0</v>
      </c>
      <c r="BJ91" s="209">
        <v>0</v>
      </c>
      <c r="BK91" s="209">
        <v>0</v>
      </c>
      <c r="BL91" s="209">
        <v>0</v>
      </c>
      <c r="BM91" s="209">
        <v>0</v>
      </c>
    </row>
    <row r="92" spans="2:65" x14ac:dyDescent="0.25">
      <c r="B92" s="239">
        <v>5</v>
      </c>
      <c r="Z92" s="231" t="s">
        <v>1618</v>
      </c>
      <c r="AA92" s="238" t="s">
        <v>213</v>
      </c>
      <c r="AB92" s="209">
        <v>-7047</v>
      </c>
      <c r="AC92" s="209">
        <v>916</v>
      </c>
      <c r="AD92" s="209">
        <v>-7964</v>
      </c>
      <c r="AE92" s="209">
        <v>1678</v>
      </c>
      <c r="AF92" s="209">
        <v>-10080</v>
      </c>
      <c r="AG92" s="209">
        <v>1356</v>
      </c>
      <c r="AH92" s="209">
        <v>262</v>
      </c>
      <c r="AI92" s="209">
        <v>1082</v>
      </c>
      <c r="AJ92" s="209">
        <v>12</v>
      </c>
      <c r="AK92" s="209">
        <v>0</v>
      </c>
      <c r="BB92" s="229" t="s">
        <v>1736</v>
      </c>
      <c r="BC92" s="230" t="s">
        <v>1737</v>
      </c>
      <c r="BD92" s="209">
        <v>0</v>
      </c>
      <c r="BE92" s="209">
        <v>0</v>
      </c>
      <c r="BF92" s="209">
        <v>0</v>
      </c>
      <c r="BG92" s="209">
        <v>0</v>
      </c>
      <c r="BH92" s="209">
        <v>0</v>
      </c>
      <c r="BI92" s="209">
        <v>0</v>
      </c>
      <c r="BJ92" s="209">
        <v>0</v>
      </c>
      <c r="BK92" s="209">
        <v>0</v>
      </c>
      <c r="BL92" s="209">
        <v>0</v>
      </c>
      <c r="BM92" s="209">
        <v>0</v>
      </c>
    </row>
    <row r="93" spans="2:65" x14ac:dyDescent="0.25">
      <c r="B93" s="239">
        <v>1</v>
      </c>
      <c r="BB93" s="229" t="s">
        <v>1738</v>
      </c>
      <c r="BC93" s="230" t="s">
        <v>1739</v>
      </c>
      <c r="BD93" s="209">
        <v>34</v>
      </c>
      <c r="BE93" s="209">
        <v>34</v>
      </c>
      <c r="BF93" s="209">
        <v>0</v>
      </c>
      <c r="BG93" s="209">
        <v>0</v>
      </c>
      <c r="BH93" s="209">
        <v>0</v>
      </c>
      <c r="BI93" s="209">
        <v>34</v>
      </c>
      <c r="BJ93" s="209">
        <v>0</v>
      </c>
      <c r="BK93" s="209">
        <v>0</v>
      </c>
      <c r="BL93" s="209">
        <v>34</v>
      </c>
      <c r="BM93" s="209">
        <v>0</v>
      </c>
    </row>
    <row r="94" spans="2:65" x14ac:dyDescent="0.25">
      <c r="B94" s="239">
        <v>2</v>
      </c>
      <c r="BB94" s="229" t="s">
        <v>1740</v>
      </c>
      <c r="BC94" s="230" t="s">
        <v>1741</v>
      </c>
      <c r="BD94" s="209">
        <v>0</v>
      </c>
      <c r="BE94" s="209">
        <v>0</v>
      </c>
      <c r="BF94" s="209">
        <v>0</v>
      </c>
      <c r="BG94" s="209">
        <v>0</v>
      </c>
      <c r="BH94" s="209">
        <v>0</v>
      </c>
      <c r="BI94" s="209">
        <v>0</v>
      </c>
      <c r="BJ94" s="209">
        <v>0</v>
      </c>
      <c r="BK94" s="209">
        <v>0</v>
      </c>
      <c r="BL94" s="209">
        <v>0</v>
      </c>
      <c r="BM94" s="209">
        <v>0</v>
      </c>
    </row>
    <row r="95" spans="2:65" x14ac:dyDescent="0.25">
      <c r="B95" s="239">
        <v>3</v>
      </c>
      <c r="BB95" s="229" t="s">
        <v>1742</v>
      </c>
      <c r="BC95" s="230" t="s">
        <v>1743</v>
      </c>
      <c r="BD95" s="209">
        <v>0</v>
      </c>
      <c r="BE95" s="209">
        <v>0</v>
      </c>
      <c r="BF95" s="209">
        <v>0</v>
      </c>
      <c r="BG95" s="209">
        <v>0</v>
      </c>
      <c r="BH95" s="209">
        <v>0</v>
      </c>
      <c r="BI95" s="209">
        <v>0</v>
      </c>
      <c r="BJ95" s="245" t="e">
        <v>#N/A</v>
      </c>
      <c r="BK95" s="245" t="e">
        <v>#N/A</v>
      </c>
      <c r="BL95" s="245" t="e">
        <v>#N/A</v>
      </c>
      <c r="BM95" s="245" t="e">
        <v>#N/A</v>
      </c>
    </row>
    <row r="96" spans="2:65" x14ac:dyDescent="0.25">
      <c r="B96" s="239">
        <v>4</v>
      </c>
      <c r="BB96" s="229" t="s">
        <v>1744</v>
      </c>
      <c r="BC96" s="230" t="s">
        <v>1745</v>
      </c>
      <c r="BD96" s="209">
        <v>0</v>
      </c>
      <c r="BE96" s="209">
        <v>0</v>
      </c>
      <c r="BF96" s="209">
        <v>0</v>
      </c>
      <c r="BG96" s="209">
        <v>0</v>
      </c>
      <c r="BH96" s="209">
        <v>0</v>
      </c>
      <c r="BI96" s="209">
        <v>0</v>
      </c>
      <c r="BJ96" s="209">
        <v>0</v>
      </c>
      <c r="BK96" s="209">
        <v>0</v>
      </c>
      <c r="BL96" s="209">
        <v>0</v>
      </c>
      <c r="BM96" s="209">
        <v>0</v>
      </c>
    </row>
    <row r="97" spans="2:65" x14ac:dyDescent="0.25">
      <c r="B97" s="239">
        <v>5</v>
      </c>
      <c r="BB97" s="229" t="s">
        <v>1746</v>
      </c>
      <c r="BC97" s="230" t="s">
        <v>1747</v>
      </c>
      <c r="BD97" s="209">
        <v>0</v>
      </c>
      <c r="BE97" s="209">
        <v>0</v>
      </c>
      <c r="BF97" s="209">
        <v>0</v>
      </c>
      <c r="BG97" s="209">
        <v>0</v>
      </c>
      <c r="BH97" s="209">
        <v>0</v>
      </c>
      <c r="BI97" s="209">
        <v>0</v>
      </c>
      <c r="BJ97" s="209">
        <v>0</v>
      </c>
      <c r="BK97" s="209">
        <v>0</v>
      </c>
      <c r="BL97" s="209">
        <v>0</v>
      </c>
      <c r="BM97" s="209">
        <v>0</v>
      </c>
    </row>
    <row r="98" spans="2:65" x14ac:dyDescent="0.25">
      <c r="BB98" s="229" t="s">
        <v>1748</v>
      </c>
      <c r="BC98" s="230" t="s">
        <v>1749</v>
      </c>
      <c r="BD98" s="209">
        <v>0</v>
      </c>
      <c r="BE98" s="209">
        <v>0</v>
      </c>
      <c r="BF98" s="209">
        <v>0</v>
      </c>
      <c r="BG98" s="209">
        <v>0</v>
      </c>
      <c r="BH98" s="209">
        <v>0</v>
      </c>
      <c r="BI98" s="209">
        <v>0</v>
      </c>
      <c r="BJ98" s="209">
        <v>0</v>
      </c>
      <c r="BK98" s="209">
        <v>0</v>
      </c>
      <c r="BL98" s="209">
        <v>0</v>
      </c>
      <c r="BM98" s="209">
        <v>0</v>
      </c>
    </row>
    <row r="99" spans="2:65" x14ac:dyDescent="0.25">
      <c r="BB99" s="229" t="s">
        <v>1750</v>
      </c>
      <c r="BC99" s="230" t="s">
        <v>1751</v>
      </c>
      <c r="BD99" s="209">
        <v>0</v>
      </c>
      <c r="BE99" s="209">
        <v>0</v>
      </c>
      <c r="BF99" s="209">
        <v>0</v>
      </c>
      <c r="BG99" s="209">
        <v>0</v>
      </c>
      <c r="BH99" s="209">
        <v>0</v>
      </c>
      <c r="BI99" s="209">
        <v>0</v>
      </c>
      <c r="BJ99" s="209">
        <v>0</v>
      </c>
      <c r="BK99" s="209">
        <v>0</v>
      </c>
      <c r="BL99" s="209">
        <v>0</v>
      </c>
      <c r="BM99" s="209">
        <v>0</v>
      </c>
    </row>
    <row r="100" spans="2:65" x14ac:dyDescent="0.25">
      <c r="BB100" s="229" t="s">
        <v>1752</v>
      </c>
      <c r="BC100" s="230" t="s">
        <v>1753</v>
      </c>
      <c r="BD100" s="209">
        <v>0</v>
      </c>
      <c r="BE100" s="209">
        <v>0</v>
      </c>
      <c r="BF100" s="209">
        <v>0</v>
      </c>
      <c r="BG100" s="209">
        <v>0</v>
      </c>
      <c r="BH100" s="209">
        <v>0</v>
      </c>
      <c r="BI100" s="209">
        <v>0</v>
      </c>
      <c r="BJ100" s="209">
        <v>0</v>
      </c>
      <c r="BK100" s="209">
        <v>0</v>
      </c>
      <c r="BL100" s="209">
        <v>0</v>
      </c>
      <c r="BM100" s="209">
        <v>0</v>
      </c>
    </row>
    <row r="101" spans="2:65" x14ac:dyDescent="0.25">
      <c r="BB101" s="229" t="s">
        <v>1754</v>
      </c>
      <c r="BC101" s="230" t="s">
        <v>1755</v>
      </c>
      <c r="BD101" s="209">
        <v>0</v>
      </c>
      <c r="BE101" s="209">
        <v>0</v>
      </c>
      <c r="BF101" s="209">
        <v>0</v>
      </c>
      <c r="BG101" s="209">
        <v>0</v>
      </c>
      <c r="BH101" s="209">
        <v>0</v>
      </c>
      <c r="BI101" s="209">
        <v>0</v>
      </c>
      <c r="BJ101" s="209">
        <v>0</v>
      </c>
      <c r="BK101" s="209">
        <v>0</v>
      </c>
      <c r="BL101" s="209">
        <v>0</v>
      </c>
      <c r="BM101" s="209">
        <v>0</v>
      </c>
    </row>
    <row r="102" spans="2:65" x14ac:dyDescent="0.25">
      <c r="BB102" s="229" t="s">
        <v>1756</v>
      </c>
      <c r="BC102" s="230" t="s">
        <v>1757</v>
      </c>
      <c r="BD102" s="209">
        <v>0</v>
      </c>
      <c r="BE102" s="209">
        <v>0</v>
      </c>
      <c r="BF102" s="209">
        <v>0</v>
      </c>
      <c r="BG102" s="209">
        <v>0</v>
      </c>
      <c r="BH102" s="209">
        <v>0</v>
      </c>
      <c r="BI102" s="209">
        <v>0</v>
      </c>
      <c r="BJ102" s="209">
        <v>0</v>
      </c>
      <c r="BK102" s="209">
        <v>0</v>
      </c>
      <c r="BL102" s="209">
        <v>0</v>
      </c>
      <c r="BM102" s="209">
        <v>0</v>
      </c>
    </row>
    <row r="103" spans="2:65" x14ac:dyDescent="0.25">
      <c r="BB103" s="229" t="s">
        <v>1758</v>
      </c>
      <c r="BC103" s="230" t="s">
        <v>598</v>
      </c>
      <c r="BD103" s="209">
        <v>48</v>
      </c>
      <c r="BE103" s="209">
        <v>48</v>
      </c>
      <c r="BF103" s="209">
        <v>0</v>
      </c>
      <c r="BG103" s="209">
        <v>0</v>
      </c>
      <c r="BH103" s="209">
        <v>0</v>
      </c>
      <c r="BI103" s="209">
        <v>48</v>
      </c>
      <c r="BJ103" s="209">
        <v>0</v>
      </c>
      <c r="BK103" s="209">
        <v>48</v>
      </c>
      <c r="BL103" s="209">
        <v>0</v>
      </c>
      <c r="BM103" s="209">
        <v>0</v>
      </c>
    </row>
    <row r="104" spans="2:65" x14ac:dyDescent="0.25">
      <c r="BB104" s="229" t="s">
        <v>1759</v>
      </c>
      <c r="BC104" s="230" t="s">
        <v>473</v>
      </c>
      <c r="BD104" s="209">
        <v>0</v>
      </c>
      <c r="BE104" s="209">
        <v>0</v>
      </c>
      <c r="BF104" s="209">
        <v>0</v>
      </c>
      <c r="BG104" s="209">
        <v>0</v>
      </c>
      <c r="BH104" s="209">
        <v>0</v>
      </c>
      <c r="BI104" s="209">
        <v>0</v>
      </c>
      <c r="BJ104" s="209">
        <v>0</v>
      </c>
      <c r="BK104" s="209">
        <v>0</v>
      </c>
      <c r="BL104" s="209">
        <v>0</v>
      </c>
      <c r="BM104" s="209">
        <v>0</v>
      </c>
    </row>
    <row r="105" spans="2:65" x14ac:dyDescent="0.25">
      <c r="B105" s="239">
        <v>1</v>
      </c>
      <c r="BB105" s="229" t="s">
        <v>1760</v>
      </c>
      <c r="BC105" s="230" t="s">
        <v>225</v>
      </c>
      <c r="BD105" s="209">
        <v>34</v>
      </c>
      <c r="BE105" s="209">
        <v>34</v>
      </c>
      <c r="BF105" s="209">
        <v>0</v>
      </c>
      <c r="BG105" s="209">
        <v>-8</v>
      </c>
      <c r="BH105" s="209">
        <v>-6</v>
      </c>
      <c r="BI105" s="209">
        <v>48</v>
      </c>
      <c r="BJ105" s="209">
        <v>0</v>
      </c>
      <c r="BK105" s="209">
        <v>45</v>
      </c>
      <c r="BL105" s="209">
        <v>3</v>
      </c>
      <c r="BM105" s="209">
        <v>0</v>
      </c>
    </row>
    <row r="106" spans="2:65" x14ac:dyDescent="0.25">
      <c r="B106" s="239">
        <v>2</v>
      </c>
      <c r="BB106" s="229" t="s">
        <v>1761</v>
      </c>
      <c r="BC106" s="230" t="s">
        <v>748</v>
      </c>
      <c r="BD106" s="209">
        <v>39</v>
      </c>
      <c r="BE106" s="209">
        <v>39</v>
      </c>
      <c r="BF106" s="209">
        <v>0</v>
      </c>
      <c r="BG106" s="209">
        <v>39</v>
      </c>
      <c r="BH106" s="209">
        <v>0</v>
      </c>
      <c r="BI106" s="209">
        <v>0</v>
      </c>
      <c r="BJ106" s="209">
        <v>0</v>
      </c>
      <c r="BK106" s="209">
        <v>0</v>
      </c>
      <c r="BL106" s="209">
        <v>0</v>
      </c>
      <c r="BM106" s="209">
        <v>0</v>
      </c>
    </row>
    <row r="107" spans="2:65" x14ac:dyDescent="0.25">
      <c r="B107" s="239">
        <v>3</v>
      </c>
      <c r="BB107" s="229" t="s">
        <v>1762</v>
      </c>
      <c r="BC107" s="230" t="s">
        <v>704</v>
      </c>
      <c r="BD107" s="209">
        <v>3</v>
      </c>
      <c r="BE107" s="209">
        <v>3</v>
      </c>
      <c r="BF107" s="209">
        <v>0</v>
      </c>
      <c r="BG107" s="209">
        <v>1</v>
      </c>
      <c r="BH107" s="209">
        <v>0</v>
      </c>
      <c r="BI107" s="209">
        <v>1</v>
      </c>
      <c r="BJ107" s="209">
        <v>0</v>
      </c>
      <c r="BK107" s="209">
        <v>0</v>
      </c>
      <c r="BL107" s="209">
        <v>1</v>
      </c>
      <c r="BM107" s="209">
        <v>0</v>
      </c>
    </row>
    <row r="108" spans="2:65" x14ac:dyDescent="0.25">
      <c r="B108" s="239">
        <v>4</v>
      </c>
      <c r="BB108" s="229" t="s">
        <v>1763</v>
      </c>
      <c r="BC108" s="230" t="s">
        <v>696</v>
      </c>
      <c r="BD108" s="209">
        <v>67</v>
      </c>
      <c r="BE108" s="209">
        <v>29</v>
      </c>
      <c r="BF108" s="209">
        <v>38</v>
      </c>
      <c r="BG108" s="209">
        <v>1</v>
      </c>
      <c r="BH108" s="209">
        <v>35</v>
      </c>
      <c r="BI108" s="209">
        <v>31</v>
      </c>
      <c r="BJ108" s="209">
        <v>0</v>
      </c>
      <c r="BK108" s="209">
        <v>31</v>
      </c>
      <c r="BL108" s="209">
        <v>0</v>
      </c>
      <c r="BM108" s="209">
        <v>0</v>
      </c>
    </row>
    <row r="109" spans="2:65" x14ac:dyDescent="0.25">
      <c r="B109" s="239">
        <v>5</v>
      </c>
      <c r="BB109" s="229" t="s">
        <v>1764</v>
      </c>
      <c r="BC109" s="230" t="s">
        <v>1562</v>
      </c>
      <c r="BD109" s="209">
        <v>65</v>
      </c>
      <c r="BE109" s="209">
        <v>65</v>
      </c>
      <c r="BF109" s="209">
        <v>0</v>
      </c>
      <c r="BG109" s="209">
        <v>0</v>
      </c>
      <c r="BH109" s="209">
        <v>25</v>
      </c>
      <c r="BI109" s="209">
        <v>39</v>
      </c>
      <c r="BJ109" s="209">
        <v>0</v>
      </c>
      <c r="BK109" s="209">
        <v>38</v>
      </c>
      <c r="BL109" s="209">
        <v>1</v>
      </c>
      <c r="BM109" s="209">
        <v>0</v>
      </c>
    </row>
    <row r="110" spans="2:65" x14ac:dyDescent="0.25">
      <c r="B110" s="239">
        <v>1</v>
      </c>
      <c r="BB110" s="229" t="s">
        <v>1765</v>
      </c>
      <c r="BC110" s="230" t="s">
        <v>656</v>
      </c>
      <c r="BD110" s="209">
        <v>100</v>
      </c>
      <c r="BE110" s="209">
        <v>14</v>
      </c>
      <c r="BF110" s="209">
        <v>86</v>
      </c>
      <c r="BG110" s="209">
        <v>0</v>
      </c>
      <c r="BH110" s="209">
        <v>76</v>
      </c>
      <c r="BI110" s="209">
        <v>24</v>
      </c>
      <c r="BJ110" s="209">
        <v>0</v>
      </c>
      <c r="BK110" s="209">
        <v>10</v>
      </c>
      <c r="BL110" s="209">
        <v>14</v>
      </c>
      <c r="BM110" s="209">
        <v>0</v>
      </c>
    </row>
    <row r="111" spans="2:65" x14ac:dyDescent="0.25">
      <c r="B111" s="239">
        <v>2</v>
      </c>
      <c r="BB111" s="229" t="s">
        <v>1766</v>
      </c>
      <c r="BC111" s="230" t="s">
        <v>690</v>
      </c>
      <c r="BD111" s="209">
        <v>0</v>
      </c>
      <c r="BE111" s="209">
        <v>0</v>
      </c>
      <c r="BF111" s="209">
        <v>0</v>
      </c>
      <c r="BG111" s="209">
        <v>0</v>
      </c>
      <c r="BH111" s="209">
        <v>0</v>
      </c>
      <c r="BI111" s="209">
        <v>0</v>
      </c>
      <c r="BJ111" s="209">
        <v>0</v>
      </c>
      <c r="BK111" s="209">
        <v>0</v>
      </c>
      <c r="BL111" s="209">
        <v>0</v>
      </c>
      <c r="BM111" s="209">
        <v>0</v>
      </c>
    </row>
    <row r="112" spans="2:65" x14ac:dyDescent="0.25">
      <c r="B112" s="239">
        <v>3</v>
      </c>
      <c r="BB112" s="229" t="s">
        <v>1767</v>
      </c>
      <c r="BC112" s="230" t="s">
        <v>1768</v>
      </c>
      <c r="BD112" s="209">
        <v>0</v>
      </c>
      <c r="BE112" s="209">
        <v>0</v>
      </c>
      <c r="BF112" s="209">
        <v>0</v>
      </c>
      <c r="BG112" s="209">
        <v>0</v>
      </c>
      <c r="BH112" s="209">
        <v>0</v>
      </c>
      <c r="BI112" s="209">
        <v>0</v>
      </c>
      <c r="BJ112" s="209">
        <v>0</v>
      </c>
      <c r="BK112" s="209">
        <v>0</v>
      </c>
      <c r="BL112" s="209">
        <v>0</v>
      </c>
      <c r="BM112" s="209">
        <v>0</v>
      </c>
    </row>
    <row r="113" spans="2:65" x14ac:dyDescent="0.25">
      <c r="B113" s="239">
        <v>4</v>
      </c>
      <c r="BB113" s="229" t="s">
        <v>1769</v>
      </c>
      <c r="BC113" s="230" t="s">
        <v>1561</v>
      </c>
      <c r="BD113" s="209">
        <v>1</v>
      </c>
      <c r="BE113" s="209">
        <v>1</v>
      </c>
      <c r="BF113" s="209">
        <v>0</v>
      </c>
      <c r="BG113" s="209">
        <v>0</v>
      </c>
      <c r="BH113" s="209">
        <v>0</v>
      </c>
      <c r="BI113" s="209">
        <v>1</v>
      </c>
      <c r="BJ113" s="209">
        <v>0</v>
      </c>
      <c r="BK113" s="209">
        <v>0</v>
      </c>
      <c r="BL113" s="209">
        <v>1</v>
      </c>
      <c r="BM113" s="209">
        <v>0</v>
      </c>
    </row>
    <row r="114" spans="2:65" x14ac:dyDescent="0.25">
      <c r="B114" s="239">
        <v>5</v>
      </c>
      <c r="BB114" s="229" t="s">
        <v>1770</v>
      </c>
      <c r="BC114" s="230" t="s">
        <v>219</v>
      </c>
      <c r="BD114" s="209">
        <v>0</v>
      </c>
      <c r="BE114" s="209">
        <v>0</v>
      </c>
      <c r="BF114" s="209">
        <v>0</v>
      </c>
      <c r="BG114" s="209">
        <v>0</v>
      </c>
      <c r="BH114" s="209">
        <v>0</v>
      </c>
      <c r="BI114" s="209">
        <v>0</v>
      </c>
      <c r="BJ114" s="209">
        <v>0</v>
      </c>
      <c r="BK114" s="209">
        <v>0</v>
      </c>
      <c r="BL114" s="209">
        <v>0</v>
      </c>
      <c r="BM114" s="209">
        <v>0</v>
      </c>
    </row>
    <row r="115" spans="2:65" x14ac:dyDescent="0.25">
      <c r="BB115" s="229" t="s">
        <v>1771</v>
      </c>
      <c r="BC115" s="230" t="s">
        <v>789</v>
      </c>
      <c r="BD115" s="209">
        <v>4</v>
      </c>
      <c r="BE115" s="209">
        <v>4</v>
      </c>
      <c r="BF115" s="209">
        <v>0</v>
      </c>
      <c r="BG115" s="209">
        <v>4</v>
      </c>
      <c r="BH115" s="209">
        <v>0</v>
      </c>
      <c r="BI115" s="209">
        <v>0</v>
      </c>
      <c r="BJ115" s="209">
        <v>0</v>
      </c>
      <c r="BK115" s="209">
        <v>0</v>
      </c>
      <c r="BL115" s="209">
        <v>0</v>
      </c>
      <c r="BM115" s="209">
        <v>0</v>
      </c>
    </row>
    <row r="116" spans="2:65" x14ac:dyDescent="0.25">
      <c r="BB116" s="229" t="s">
        <v>1772</v>
      </c>
      <c r="BC116" s="230" t="s">
        <v>52</v>
      </c>
      <c r="BD116" s="209">
        <v>21</v>
      </c>
      <c r="BE116" s="209">
        <v>21</v>
      </c>
      <c r="BF116" s="209">
        <v>0</v>
      </c>
      <c r="BG116" s="209">
        <v>3</v>
      </c>
      <c r="BH116" s="209">
        <v>-3</v>
      </c>
      <c r="BI116" s="209">
        <v>21</v>
      </c>
      <c r="BJ116" s="209">
        <v>0</v>
      </c>
      <c r="BK116" s="209">
        <v>8</v>
      </c>
      <c r="BL116" s="209">
        <v>13</v>
      </c>
      <c r="BM116" s="209">
        <v>0</v>
      </c>
    </row>
    <row r="117" spans="2:65" x14ac:dyDescent="0.25">
      <c r="BB117" s="229" t="s">
        <v>1773</v>
      </c>
      <c r="BC117" s="230" t="s">
        <v>103</v>
      </c>
      <c r="BD117" s="209">
        <v>0</v>
      </c>
      <c r="BE117" s="209">
        <v>0</v>
      </c>
      <c r="BF117" s="209">
        <v>0</v>
      </c>
      <c r="BG117" s="209">
        <v>0</v>
      </c>
      <c r="BH117" s="209">
        <v>0</v>
      </c>
      <c r="BI117" s="209">
        <v>0</v>
      </c>
      <c r="BJ117" s="209">
        <v>0</v>
      </c>
      <c r="BK117" s="209">
        <v>0</v>
      </c>
      <c r="BL117" s="209">
        <v>0</v>
      </c>
      <c r="BM117" s="209">
        <v>0</v>
      </c>
    </row>
    <row r="118" spans="2:65" x14ac:dyDescent="0.25">
      <c r="BB118" s="229" t="s">
        <v>1774</v>
      </c>
      <c r="BC118" s="230" t="s">
        <v>644</v>
      </c>
      <c r="BD118" s="209">
        <v>29</v>
      </c>
      <c r="BE118" s="209">
        <v>29</v>
      </c>
      <c r="BF118" s="209">
        <v>0</v>
      </c>
      <c r="BG118" s="209">
        <v>0</v>
      </c>
      <c r="BH118" s="209">
        <v>0</v>
      </c>
      <c r="BI118" s="209">
        <v>29</v>
      </c>
      <c r="BJ118" s="209">
        <v>0</v>
      </c>
      <c r="BK118" s="209">
        <v>25</v>
      </c>
      <c r="BL118" s="209">
        <v>4</v>
      </c>
      <c r="BM118" s="209">
        <v>0</v>
      </c>
    </row>
    <row r="119" spans="2:65" x14ac:dyDescent="0.25">
      <c r="BB119" s="229" t="s">
        <v>1775</v>
      </c>
      <c r="BC119" s="230" t="s">
        <v>651</v>
      </c>
      <c r="BD119" s="209">
        <v>0</v>
      </c>
      <c r="BE119" s="209">
        <v>0</v>
      </c>
      <c r="BF119" s="209">
        <v>0</v>
      </c>
      <c r="BG119" s="209">
        <v>0</v>
      </c>
      <c r="BH119" s="209">
        <v>0</v>
      </c>
      <c r="BI119" s="209">
        <v>0</v>
      </c>
      <c r="BJ119" s="209">
        <v>0</v>
      </c>
      <c r="BK119" s="209">
        <v>0</v>
      </c>
      <c r="BL119" s="209">
        <v>0</v>
      </c>
      <c r="BM119" s="209">
        <v>0</v>
      </c>
    </row>
    <row r="120" spans="2:65" x14ac:dyDescent="0.25">
      <c r="BB120" s="229" t="s">
        <v>1776</v>
      </c>
      <c r="BC120" s="230" t="s">
        <v>12</v>
      </c>
      <c r="BD120" s="209">
        <v>48</v>
      </c>
      <c r="BE120" s="209">
        <v>48</v>
      </c>
      <c r="BF120" s="209">
        <v>0</v>
      </c>
      <c r="BG120" s="209">
        <v>31</v>
      </c>
      <c r="BH120" s="209">
        <v>0</v>
      </c>
      <c r="BI120" s="209">
        <v>17</v>
      </c>
      <c r="BJ120" s="209">
        <v>0</v>
      </c>
      <c r="BK120" s="209">
        <v>10</v>
      </c>
      <c r="BL120" s="209">
        <v>7</v>
      </c>
      <c r="BM120" s="209">
        <v>0</v>
      </c>
    </row>
    <row r="121" spans="2:65" x14ac:dyDescent="0.25">
      <c r="BB121" s="229" t="s">
        <v>1777</v>
      </c>
      <c r="BC121" s="230" t="s">
        <v>778</v>
      </c>
      <c r="BD121" s="209">
        <v>0</v>
      </c>
      <c r="BE121" s="209">
        <v>0</v>
      </c>
      <c r="BF121" s="209">
        <v>0</v>
      </c>
      <c r="BG121" s="209">
        <v>0</v>
      </c>
      <c r="BH121" s="209">
        <v>0</v>
      </c>
      <c r="BI121" s="209">
        <v>0</v>
      </c>
      <c r="BJ121" s="209">
        <v>0</v>
      </c>
      <c r="BK121" s="209">
        <v>0</v>
      </c>
      <c r="BL121" s="209">
        <v>0</v>
      </c>
      <c r="BM121" s="209">
        <v>0</v>
      </c>
    </row>
    <row r="122" spans="2:65" x14ac:dyDescent="0.25">
      <c r="BB122" s="229" t="s">
        <v>1778</v>
      </c>
      <c r="BC122" s="230" t="s">
        <v>1779</v>
      </c>
      <c r="BD122" s="209">
        <v>3</v>
      </c>
      <c r="BE122" s="209">
        <v>3</v>
      </c>
      <c r="BF122" s="209">
        <v>0</v>
      </c>
      <c r="BG122" s="209">
        <v>0</v>
      </c>
      <c r="BH122" s="209">
        <v>0</v>
      </c>
      <c r="BI122" s="209">
        <v>3</v>
      </c>
      <c r="BJ122" s="209">
        <v>0</v>
      </c>
      <c r="BK122" s="209">
        <v>0</v>
      </c>
      <c r="BL122" s="209">
        <v>3</v>
      </c>
      <c r="BM122" s="209">
        <v>0</v>
      </c>
    </row>
    <row r="123" spans="2:65" x14ac:dyDescent="0.25">
      <c r="BB123" s="229" t="s">
        <v>1780</v>
      </c>
      <c r="BC123" s="230" t="s">
        <v>206</v>
      </c>
      <c r="BD123" s="209">
        <v>567</v>
      </c>
      <c r="BE123" s="209">
        <v>215</v>
      </c>
      <c r="BF123" s="209">
        <v>352</v>
      </c>
      <c r="BG123" s="209">
        <v>11</v>
      </c>
      <c r="BH123" s="209">
        <v>145</v>
      </c>
      <c r="BI123" s="209">
        <v>411</v>
      </c>
      <c r="BJ123" s="209">
        <v>10</v>
      </c>
      <c r="BK123" s="209">
        <v>354</v>
      </c>
      <c r="BL123" s="209">
        <v>48</v>
      </c>
      <c r="BM123" s="209">
        <v>0</v>
      </c>
    </row>
    <row r="124" spans="2:65" x14ac:dyDescent="0.25">
      <c r="BB124" s="229" t="s">
        <v>1781</v>
      </c>
      <c r="BC124" s="230" t="s">
        <v>214</v>
      </c>
      <c r="BD124" s="209">
        <v>380</v>
      </c>
      <c r="BE124" s="209">
        <v>184</v>
      </c>
      <c r="BF124" s="209">
        <v>196</v>
      </c>
      <c r="BG124" s="209">
        <v>22</v>
      </c>
      <c r="BH124" s="209">
        <v>173</v>
      </c>
      <c r="BI124" s="209">
        <v>185</v>
      </c>
      <c r="BJ124" s="209">
        <v>0</v>
      </c>
      <c r="BK124" s="209">
        <v>182</v>
      </c>
      <c r="BL124" s="209">
        <v>3</v>
      </c>
      <c r="BM124" s="209">
        <v>0</v>
      </c>
    </row>
    <row r="125" spans="2:65" x14ac:dyDescent="0.25">
      <c r="BB125" s="229" t="s">
        <v>1782</v>
      </c>
      <c r="BC125" s="230" t="s">
        <v>53</v>
      </c>
      <c r="BD125" s="209">
        <v>0</v>
      </c>
      <c r="BE125" s="209">
        <v>0</v>
      </c>
      <c r="BF125" s="209">
        <v>0</v>
      </c>
      <c r="BG125" s="209">
        <v>0</v>
      </c>
      <c r="BH125" s="209">
        <v>0</v>
      </c>
      <c r="BI125" s="209">
        <v>0</v>
      </c>
      <c r="BJ125" s="209">
        <v>0</v>
      </c>
      <c r="BK125" s="209">
        <v>0</v>
      </c>
      <c r="BL125" s="209">
        <v>0</v>
      </c>
      <c r="BM125" s="209">
        <v>0</v>
      </c>
    </row>
    <row r="126" spans="2:65" x14ac:dyDescent="0.25">
      <c r="BB126" s="229" t="s">
        <v>1783</v>
      </c>
      <c r="BC126" s="230" t="s">
        <v>773</v>
      </c>
      <c r="BD126" s="209">
        <v>0</v>
      </c>
      <c r="BE126" s="209">
        <v>0</v>
      </c>
      <c r="BF126" s="209">
        <v>0</v>
      </c>
      <c r="BG126" s="209">
        <v>0</v>
      </c>
      <c r="BH126" s="209">
        <v>0</v>
      </c>
      <c r="BI126" s="209">
        <v>0</v>
      </c>
      <c r="BJ126" s="209">
        <v>0</v>
      </c>
      <c r="BK126" s="209">
        <v>0</v>
      </c>
      <c r="BL126" s="209">
        <v>0</v>
      </c>
      <c r="BM126" s="209">
        <v>0</v>
      </c>
    </row>
    <row r="127" spans="2:65" x14ac:dyDescent="0.25">
      <c r="BB127" s="229" t="s">
        <v>1784</v>
      </c>
      <c r="BC127" s="230" t="s">
        <v>9</v>
      </c>
      <c r="BD127" s="209">
        <v>1350</v>
      </c>
      <c r="BE127" s="209">
        <v>191</v>
      </c>
      <c r="BF127" s="209">
        <v>1159</v>
      </c>
      <c r="BG127" s="209">
        <v>21</v>
      </c>
      <c r="BH127" s="209">
        <v>328</v>
      </c>
      <c r="BI127" s="209">
        <v>1001</v>
      </c>
      <c r="BJ127" s="209">
        <v>58</v>
      </c>
      <c r="BK127" s="209">
        <v>310</v>
      </c>
      <c r="BL127" s="209">
        <v>633</v>
      </c>
      <c r="BM127" s="209">
        <v>0</v>
      </c>
    </row>
    <row r="128" spans="2:65" x14ac:dyDescent="0.25">
      <c r="BB128" s="229" t="s">
        <v>1785</v>
      </c>
      <c r="BC128" s="230" t="s">
        <v>211</v>
      </c>
      <c r="BD128" s="209">
        <v>18</v>
      </c>
      <c r="BE128" s="209">
        <v>14</v>
      </c>
      <c r="BF128" s="209">
        <v>4</v>
      </c>
      <c r="BG128" s="209">
        <v>0</v>
      </c>
      <c r="BH128" s="209">
        <v>0</v>
      </c>
      <c r="BI128" s="209">
        <v>18</v>
      </c>
      <c r="BJ128" s="209">
        <v>0</v>
      </c>
      <c r="BK128" s="209">
        <v>13</v>
      </c>
      <c r="BL128" s="209">
        <v>6</v>
      </c>
      <c r="BM128" s="209">
        <v>0</v>
      </c>
    </row>
    <row r="129" spans="54:65" x14ac:dyDescent="0.25">
      <c r="BB129" s="229" t="s">
        <v>1786</v>
      </c>
      <c r="BC129" s="230" t="s">
        <v>218</v>
      </c>
      <c r="BD129" s="209">
        <v>41</v>
      </c>
      <c r="BE129" s="209">
        <v>41</v>
      </c>
      <c r="BF129" s="209">
        <v>0</v>
      </c>
      <c r="BG129" s="209">
        <v>28</v>
      </c>
      <c r="BH129" s="209">
        <v>1</v>
      </c>
      <c r="BI129" s="209">
        <v>11</v>
      </c>
      <c r="BJ129" s="209">
        <v>0</v>
      </c>
      <c r="BK129" s="209">
        <v>10</v>
      </c>
      <c r="BL129" s="209">
        <v>1</v>
      </c>
      <c r="BM129" s="209">
        <v>0</v>
      </c>
    </row>
    <row r="130" spans="54:65" x14ac:dyDescent="0.25">
      <c r="BB130" s="229" t="s">
        <v>1787</v>
      </c>
      <c r="BC130" s="230" t="s">
        <v>8</v>
      </c>
      <c r="BD130" s="209">
        <v>6</v>
      </c>
      <c r="BE130" s="209">
        <v>6</v>
      </c>
      <c r="BF130" s="209">
        <v>0</v>
      </c>
      <c r="BG130" s="209">
        <v>4</v>
      </c>
      <c r="BH130" s="209">
        <v>0</v>
      </c>
      <c r="BI130" s="209">
        <v>1</v>
      </c>
      <c r="BJ130" s="209">
        <v>0</v>
      </c>
      <c r="BK130" s="209">
        <v>0</v>
      </c>
      <c r="BL130" s="209">
        <v>1</v>
      </c>
      <c r="BM130" s="209">
        <v>0</v>
      </c>
    </row>
    <row r="131" spans="54:65" x14ac:dyDescent="0.25">
      <c r="BB131" s="229" t="s">
        <v>1788</v>
      </c>
      <c r="BC131" s="230" t="s">
        <v>13</v>
      </c>
      <c r="BD131" s="209">
        <v>11</v>
      </c>
      <c r="BE131" s="209">
        <v>11</v>
      </c>
      <c r="BF131" s="209">
        <v>0</v>
      </c>
      <c r="BG131" s="209">
        <v>8</v>
      </c>
      <c r="BH131" s="209">
        <v>0</v>
      </c>
      <c r="BI131" s="209">
        <v>3</v>
      </c>
      <c r="BJ131" s="209">
        <v>0</v>
      </c>
      <c r="BK131" s="209">
        <v>1</v>
      </c>
      <c r="BL131" s="209">
        <v>1</v>
      </c>
      <c r="BM131" s="209">
        <v>0</v>
      </c>
    </row>
    <row r="132" spans="54:65" x14ac:dyDescent="0.25">
      <c r="BB132" s="229" t="s">
        <v>1789</v>
      </c>
      <c r="BC132" s="230" t="s">
        <v>1790</v>
      </c>
      <c r="BD132" s="209">
        <v>79</v>
      </c>
      <c r="BE132" s="209">
        <v>79</v>
      </c>
      <c r="BF132" s="209">
        <v>0</v>
      </c>
      <c r="BG132" s="209">
        <v>0</v>
      </c>
      <c r="BH132" s="209">
        <v>0</v>
      </c>
      <c r="BI132" s="209">
        <v>79</v>
      </c>
      <c r="BJ132" s="209">
        <v>0</v>
      </c>
      <c r="BK132" s="209">
        <v>77</v>
      </c>
      <c r="BL132" s="209">
        <v>1</v>
      </c>
      <c r="BM132" s="209">
        <v>0</v>
      </c>
    </row>
    <row r="133" spans="54:65" x14ac:dyDescent="0.25">
      <c r="BB133" s="229" t="s">
        <v>1791</v>
      </c>
      <c r="BC133" s="230" t="s">
        <v>635</v>
      </c>
      <c r="BD133" s="209">
        <v>6</v>
      </c>
      <c r="BE133" s="209">
        <v>6</v>
      </c>
      <c r="BF133" s="209">
        <v>0</v>
      </c>
      <c r="BG133" s="209">
        <v>0</v>
      </c>
      <c r="BH133" s="209">
        <v>0</v>
      </c>
      <c r="BI133" s="209">
        <v>6</v>
      </c>
      <c r="BJ133" s="209">
        <v>0</v>
      </c>
      <c r="BK133" s="209">
        <v>4</v>
      </c>
      <c r="BL133" s="209">
        <v>1</v>
      </c>
      <c r="BM133" s="209">
        <v>0</v>
      </c>
    </row>
    <row r="134" spans="54:65" x14ac:dyDescent="0.25">
      <c r="BB134" s="229" t="s">
        <v>1792</v>
      </c>
      <c r="BC134" s="230" t="s">
        <v>19</v>
      </c>
      <c r="BD134" s="209">
        <v>0</v>
      </c>
      <c r="BE134" s="209">
        <v>0</v>
      </c>
      <c r="BF134" s="209">
        <v>0</v>
      </c>
      <c r="BG134" s="209">
        <v>0</v>
      </c>
      <c r="BH134" s="209">
        <v>0</v>
      </c>
      <c r="BI134" s="209">
        <v>0</v>
      </c>
      <c r="BJ134" s="209">
        <v>0</v>
      </c>
      <c r="BK134" s="209">
        <v>-1</v>
      </c>
      <c r="BL134" s="209">
        <v>1</v>
      </c>
      <c r="BM134" s="209">
        <v>0</v>
      </c>
    </row>
    <row r="135" spans="54:65" x14ac:dyDescent="0.25">
      <c r="BB135" s="229" t="s">
        <v>1793</v>
      </c>
      <c r="BC135" s="230" t="s">
        <v>40</v>
      </c>
      <c r="BD135" s="209">
        <v>0</v>
      </c>
      <c r="BE135" s="209">
        <v>0</v>
      </c>
      <c r="BF135" s="209">
        <v>0</v>
      </c>
      <c r="BG135" s="209">
        <v>0</v>
      </c>
      <c r="BH135" s="209">
        <v>0</v>
      </c>
      <c r="BI135" s="209">
        <v>0</v>
      </c>
      <c r="BJ135" s="209">
        <v>0</v>
      </c>
      <c r="BK135" s="209">
        <v>0</v>
      </c>
      <c r="BL135" s="209">
        <v>0</v>
      </c>
      <c r="BM135" s="209">
        <v>0</v>
      </c>
    </row>
    <row r="136" spans="54:65" x14ac:dyDescent="0.25">
      <c r="BB136" s="229" t="s">
        <v>1794</v>
      </c>
      <c r="BC136" s="230" t="s">
        <v>676</v>
      </c>
      <c r="BD136" s="209">
        <v>0</v>
      </c>
      <c r="BE136" s="209">
        <v>0</v>
      </c>
      <c r="BF136" s="209">
        <v>0</v>
      </c>
      <c r="BG136" s="209">
        <v>0</v>
      </c>
      <c r="BH136" s="209">
        <v>0</v>
      </c>
      <c r="BI136" s="209">
        <v>0</v>
      </c>
      <c r="BJ136" s="209">
        <v>0</v>
      </c>
      <c r="BK136" s="209">
        <v>0</v>
      </c>
      <c r="BL136" s="209">
        <v>0</v>
      </c>
      <c r="BM136" s="209">
        <v>0</v>
      </c>
    </row>
    <row r="137" spans="54:65" x14ac:dyDescent="0.25">
      <c r="BB137" s="229" t="s">
        <v>1795</v>
      </c>
      <c r="BC137" s="230" t="s">
        <v>34</v>
      </c>
      <c r="BD137" s="209">
        <v>11</v>
      </c>
      <c r="BE137" s="209">
        <v>11</v>
      </c>
      <c r="BF137" s="209">
        <v>0</v>
      </c>
      <c r="BG137" s="209">
        <v>4</v>
      </c>
      <c r="BH137" s="209">
        <v>0</v>
      </c>
      <c r="BI137" s="209">
        <v>7</v>
      </c>
      <c r="BJ137" s="209">
        <v>0</v>
      </c>
      <c r="BK137" s="209">
        <v>7</v>
      </c>
      <c r="BL137" s="209">
        <v>0</v>
      </c>
      <c r="BM137" s="209">
        <v>0</v>
      </c>
    </row>
    <row r="138" spans="54:65" x14ac:dyDescent="0.25">
      <c r="BB138" s="229" t="s">
        <v>1796</v>
      </c>
      <c r="BC138" s="230" t="s">
        <v>22</v>
      </c>
      <c r="BD138" s="209">
        <v>3837</v>
      </c>
      <c r="BE138" s="209">
        <v>989</v>
      </c>
      <c r="BF138" s="209">
        <v>2847</v>
      </c>
      <c r="BG138" s="209">
        <v>227</v>
      </c>
      <c r="BH138" s="209">
        <v>1754</v>
      </c>
      <c r="BI138" s="209">
        <v>1855</v>
      </c>
      <c r="BJ138" s="209">
        <v>4</v>
      </c>
      <c r="BK138" s="209">
        <v>1069</v>
      </c>
      <c r="BL138" s="209">
        <v>775</v>
      </c>
      <c r="BM138" s="209">
        <v>7</v>
      </c>
    </row>
    <row r="139" spans="54:65" x14ac:dyDescent="0.25">
      <c r="BB139" s="229" t="s">
        <v>1797</v>
      </c>
      <c r="BC139" s="230" t="s">
        <v>32</v>
      </c>
      <c r="BD139" s="209">
        <v>14</v>
      </c>
      <c r="BE139" s="209">
        <v>14</v>
      </c>
      <c r="BF139" s="209">
        <v>0</v>
      </c>
      <c r="BG139" s="209">
        <v>14</v>
      </c>
      <c r="BH139" s="209">
        <v>0</v>
      </c>
      <c r="BI139" s="209">
        <v>0</v>
      </c>
      <c r="BJ139" s="209">
        <v>0</v>
      </c>
      <c r="BK139" s="209">
        <v>0</v>
      </c>
      <c r="BL139" s="209">
        <v>0</v>
      </c>
      <c r="BM139" s="209">
        <v>0</v>
      </c>
    </row>
    <row r="140" spans="54:65" x14ac:dyDescent="0.25">
      <c r="BB140" s="229" t="s">
        <v>1798</v>
      </c>
      <c r="BC140" s="230" t="s">
        <v>231</v>
      </c>
      <c r="BD140" s="209">
        <v>4225</v>
      </c>
      <c r="BE140" s="209">
        <v>1110</v>
      </c>
      <c r="BF140" s="209">
        <v>3115</v>
      </c>
      <c r="BG140" s="209">
        <v>594</v>
      </c>
      <c r="BH140" s="209">
        <v>1322</v>
      </c>
      <c r="BI140" s="209">
        <v>2310</v>
      </c>
      <c r="BJ140" s="209">
        <v>31</v>
      </c>
      <c r="BK140" s="209">
        <v>1862</v>
      </c>
      <c r="BL140" s="209">
        <v>417</v>
      </c>
      <c r="BM140" s="209">
        <v>0</v>
      </c>
    </row>
    <row r="141" spans="54:65" x14ac:dyDescent="0.25">
      <c r="BB141" s="229" t="s">
        <v>1799</v>
      </c>
      <c r="BC141" s="230" t="s">
        <v>741</v>
      </c>
      <c r="BD141" s="209">
        <v>226</v>
      </c>
      <c r="BE141" s="209">
        <v>226</v>
      </c>
      <c r="BF141" s="209">
        <v>0</v>
      </c>
      <c r="BG141" s="209">
        <v>11</v>
      </c>
      <c r="BH141" s="209">
        <v>36</v>
      </c>
      <c r="BI141" s="209">
        <v>178</v>
      </c>
      <c r="BJ141" s="209">
        <v>0</v>
      </c>
      <c r="BK141" s="209">
        <v>175</v>
      </c>
      <c r="BL141" s="209">
        <v>3</v>
      </c>
      <c r="BM141" s="209">
        <v>0</v>
      </c>
    </row>
    <row r="142" spans="54:65" x14ac:dyDescent="0.25">
      <c r="BB142" s="229" t="s">
        <v>1800</v>
      </c>
      <c r="BC142" s="230" t="s">
        <v>47</v>
      </c>
      <c r="BD142" s="209">
        <v>39085</v>
      </c>
      <c r="BE142" s="209">
        <v>6951</v>
      </c>
      <c r="BF142" s="209">
        <v>32134</v>
      </c>
      <c r="BG142" s="209">
        <v>4154</v>
      </c>
      <c r="BH142" s="209">
        <v>9958</v>
      </c>
      <c r="BI142" s="209">
        <v>24973</v>
      </c>
      <c r="BJ142" s="209">
        <v>1012</v>
      </c>
      <c r="BK142" s="209">
        <v>12682</v>
      </c>
      <c r="BL142" s="209">
        <v>11280</v>
      </c>
      <c r="BM142" s="209">
        <v>0</v>
      </c>
    </row>
    <row r="143" spans="54:65" x14ac:dyDescent="0.25">
      <c r="BB143" s="229" t="s">
        <v>1801</v>
      </c>
      <c r="BC143" s="230" t="s">
        <v>228</v>
      </c>
      <c r="BD143" s="209">
        <v>38</v>
      </c>
      <c r="BE143" s="209">
        <v>38</v>
      </c>
      <c r="BF143" s="209">
        <v>0</v>
      </c>
      <c r="BG143" s="209">
        <v>8</v>
      </c>
      <c r="BH143" s="209">
        <v>-6</v>
      </c>
      <c r="BI143" s="209">
        <v>35</v>
      </c>
      <c r="BJ143" s="209">
        <v>0</v>
      </c>
      <c r="BK143" s="209">
        <v>35</v>
      </c>
      <c r="BL143" s="209">
        <v>0</v>
      </c>
      <c r="BM143" s="209">
        <v>0</v>
      </c>
    </row>
    <row r="144" spans="54:65" x14ac:dyDescent="0.25">
      <c r="BB144" s="229" t="s">
        <v>1802</v>
      </c>
      <c r="BC144" s="230" t="s">
        <v>59</v>
      </c>
      <c r="BD144" s="209">
        <v>81</v>
      </c>
      <c r="BE144" s="209">
        <v>81</v>
      </c>
      <c r="BF144" s="209">
        <v>0</v>
      </c>
      <c r="BG144" s="209">
        <v>1</v>
      </c>
      <c r="BH144" s="209">
        <v>0</v>
      </c>
      <c r="BI144" s="209">
        <v>80</v>
      </c>
      <c r="BJ144" s="209">
        <v>51</v>
      </c>
      <c r="BK144" s="209">
        <v>25</v>
      </c>
      <c r="BL144" s="209">
        <v>4</v>
      </c>
      <c r="BM144" s="209">
        <v>0</v>
      </c>
    </row>
    <row r="145" spans="54:65" x14ac:dyDescent="0.25">
      <c r="BB145" s="229" t="s">
        <v>1803</v>
      </c>
      <c r="BC145" s="230" t="s">
        <v>686</v>
      </c>
      <c r="BD145" s="209">
        <v>3</v>
      </c>
      <c r="BE145" s="209">
        <v>3</v>
      </c>
      <c r="BF145" s="209">
        <v>0</v>
      </c>
      <c r="BG145" s="209">
        <v>0</v>
      </c>
      <c r="BH145" s="209">
        <v>3</v>
      </c>
      <c r="BI145" s="209">
        <v>0</v>
      </c>
      <c r="BJ145" s="209">
        <v>0</v>
      </c>
      <c r="BK145" s="209">
        <v>0</v>
      </c>
      <c r="BL145" s="209">
        <v>0</v>
      </c>
      <c r="BM145" s="209">
        <v>0</v>
      </c>
    </row>
    <row r="146" spans="54:65" x14ac:dyDescent="0.25">
      <c r="BB146" s="229" t="s">
        <v>1804</v>
      </c>
      <c r="BC146" s="230" t="s">
        <v>611</v>
      </c>
      <c r="BD146" s="209">
        <v>1</v>
      </c>
      <c r="BE146" s="209">
        <v>1</v>
      </c>
      <c r="BF146" s="209">
        <v>0</v>
      </c>
      <c r="BG146" s="209">
        <v>0</v>
      </c>
      <c r="BH146" s="209">
        <v>1</v>
      </c>
      <c r="BI146" s="209">
        <v>0</v>
      </c>
      <c r="BJ146" s="209">
        <v>0</v>
      </c>
      <c r="BK146" s="209">
        <v>0</v>
      </c>
      <c r="BL146" s="209">
        <v>0</v>
      </c>
      <c r="BM146" s="209">
        <v>0</v>
      </c>
    </row>
    <row r="147" spans="54:65" x14ac:dyDescent="0.25">
      <c r="BB147" s="229" t="s">
        <v>1805</v>
      </c>
      <c r="BC147" s="230" t="s">
        <v>1560</v>
      </c>
      <c r="BD147" s="209">
        <v>3</v>
      </c>
      <c r="BE147" s="209">
        <v>3</v>
      </c>
      <c r="BF147" s="209">
        <v>0</v>
      </c>
      <c r="BG147" s="209">
        <v>0</v>
      </c>
      <c r="BH147" s="209">
        <v>0</v>
      </c>
      <c r="BI147" s="209">
        <v>3</v>
      </c>
      <c r="BJ147" s="209">
        <v>0</v>
      </c>
      <c r="BK147" s="209">
        <v>1</v>
      </c>
      <c r="BL147" s="209">
        <v>1</v>
      </c>
      <c r="BM147" s="209">
        <v>0</v>
      </c>
    </row>
    <row r="148" spans="54:65" x14ac:dyDescent="0.25">
      <c r="BB148" s="229" t="s">
        <v>1806</v>
      </c>
      <c r="BC148" s="230" t="s">
        <v>693</v>
      </c>
      <c r="BD148" s="209">
        <v>131</v>
      </c>
      <c r="BE148" s="209">
        <v>131</v>
      </c>
      <c r="BF148" s="209">
        <v>0</v>
      </c>
      <c r="BG148" s="209">
        <v>0</v>
      </c>
      <c r="BH148" s="209">
        <v>126</v>
      </c>
      <c r="BI148" s="209">
        <v>4</v>
      </c>
      <c r="BJ148" s="209">
        <v>0</v>
      </c>
      <c r="BK148" s="209">
        <v>0</v>
      </c>
      <c r="BL148" s="209">
        <v>4</v>
      </c>
      <c r="BM148" s="209">
        <v>0</v>
      </c>
    </row>
    <row r="149" spans="54:65" x14ac:dyDescent="0.25">
      <c r="BB149" s="229" t="s">
        <v>1807</v>
      </c>
      <c r="BC149" s="230" t="s">
        <v>526</v>
      </c>
      <c r="BD149" s="209">
        <v>86</v>
      </c>
      <c r="BE149" s="209">
        <v>84</v>
      </c>
      <c r="BF149" s="209">
        <v>1</v>
      </c>
      <c r="BG149" s="209">
        <v>0</v>
      </c>
      <c r="BH149" s="209">
        <v>0</v>
      </c>
      <c r="BI149" s="209">
        <v>86</v>
      </c>
      <c r="BJ149" s="209">
        <v>11</v>
      </c>
      <c r="BK149" s="209">
        <v>72</v>
      </c>
      <c r="BL149" s="209">
        <v>3</v>
      </c>
      <c r="BM149" s="209">
        <v>0</v>
      </c>
    </row>
    <row r="150" spans="54:65" x14ac:dyDescent="0.25">
      <c r="BB150" s="229" t="s">
        <v>1808</v>
      </c>
      <c r="BC150" s="230" t="s">
        <v>263</v>
      </c>
      <c r="BD150" s="209">
        <v>69</v>
      </c>
      <c r="BE150" s="209">
        <v>69</v>
      </c>
      <c r="BF150" s="209">
        <v>0</v>
      </c>
      <c r="BG150" s="209">
        <v>62</v>
      </c>
      <c r="BH150" s="209">
        <v>-7</v>
      </c>
      <c r="BI150" s="209">
        <v>14</v>
      </c>
      <c r="BJ150" s="209">
        <v>0</v>
      </c>
      <c r="BK150" s="209">
        <v>7</v>
      </c>
      <c r="BL150" s="209">
        <v>7</v>
      </c>
      <c r="BM150" s="209">
        <v>0</v>
      </c>
    </row>
    <row r="151" spans="54:65" x14ac:dyDescent="0.25">
      <c r="BB151" s="229" t="s">
        <v>1809</v>
      </c>
      <c r="BC151" s="230" t="s">
        <v>48</v>
      </c>
      <c r="BD151" s="209">
        <v>25</v>
      </c>
      <c r="BE151" s="209">
        <v>25</v>
      </c>
      <c r="BF151" s="209">
        <v>0</v>
      </c>
      <c r="BG151" s="209">
        <v>0</v>
      </c>
      <c r="BH151" s="209">
        <v>0</v>
      </c>
      <c r="BI151" s="209">
        <v>25</v>
      </c>
      <c r="BJ151" s="209">
        <v>0</v>
      </c>
      <c r="BK151" s="209">
        <v>25</v>
      </c>
      <c r="BL151" s="209">
        <v>0</v>
      </c>
      <c r="BM151" s="209">
        <v>0</v>
      </c>
    </row>
    <row r="152" spans="54:65" x14ac:dyDescent="0.25">
      <c r="BB152" s="229" t="s">
        <v>1810</v>
      </c>
      <c r="BC152" s="230" t="s">
        <v>224</v>
      </c>
      <c r="BD152" s="209">
        <v>554</v>
      </c>
      <c r="BE152" s="209">
        <v>10</v>
      </c>
      <c r="BF152" s="209">
        <v>544</v>
      </c>
      <c r="BG152" s="209">
        <v>173</v>
      </c>
      <c r="BH152" s="209">
        <v>74</v>
      </c>
      <c r="BI152" s="209">
        <v>307</v>
      </c>
      <c r="BJ152" s="209">
        <v>0</v>
      </c>
      <c r="BK152" s="209">
        <v>300</v>
      </c>
      <c r="BL152" s="209">
        <v>7</v>
      </c>
      <c r="BM152" s="209">
        <v>0</v>
      </c>
    </row>
    <row r="153" spans="54:65" x14ac:dyDescent="0.25">
      <c r="BB153" s="229" t="s">
        <v>1811</v>
      </c>
      <c r="BC153" s="230" t="s">
        <v>60</v>
      </c>
      <c r="BD153" s="209">
        <v>1100</v>
      </c>
      <c r="BE153" s="209">
        <v>370</v>
      </c>
      <c r="BF153" s="209">
        <v>730</v>
      </c>
      <c r="BG153" s="209">
        <v>44</v>
      </c>
      <c r="BH153" s="209">
        <v>310</v>
      </c>
      <c r="BI153" s="209">
        <v>747</v>
      </c>
      <c r="BJ153" s="209">
        <v>1</v>
      </c>
      <c r="BK153" s="209">
        <v>707</v>
      </c>
      <c r="BL153" s="209">
        <v>38</v>
      </c>
      <c r="BM153" s="209">
        <v>0</v>
      </c>
    </row>
    <row r="154" spans="54:65" x14ac:dyDescent="0.25">
      <c r="BB154" s="229" t="s">
        <v>1812</v>
      </c>
      <c r="BC154" s="230" t="s">
        <v>39</v>
      </c>
      <c r="BD154" s="209">
        <v>52</v>
      </c>
      <c r="BE154" s="209">
        <v>52</v>
      </c>
      <c r="BF154" s="209">
        <v>0</v>
      </c>
      <c r="BG154" s="209">
        <v>0</v>
      </c>
      <c r="BH154" s="209">
        <v>0</v>
      </c>
      <c r="BI154" s="209">
        <v>52</v>
      </c>
      <c r="BJ154" s="209">
        <v>6</v>
      </c>
      <c r="BK154" s="209">
        <v>39</v>
      </c>
      <c r="BL154" s="209">
        <v>7</v>
      </c>
      <c r="BM154" s="209">
        <v>0</v>
      </c>
    </row>
    <row r="155" spans="54:65" x14ac:dyDescent="0.25">
      <c r="BB155" s="229" t="s">
        <v>1813</v>
      </c>
      <c r="BC155" s="230" t="s">
        <v>55</v>
      </c>
      <c r="BD155" s="209">
        <v>1144</v>
      </c>
      <c r="BE155" s="209">
        <v>577</v>
      </c>
      <c r="BF155" s="209">
        <v>567</v>
      </c>
      <c r="BG155" s="209">
        <v>8</v>
      </c>
      <c r="BH155" s="209">
        <v>334</v>
      </c>
      <c r="BI155" s="209">
        <v>801</v>
      </c>
      <c r="BJ155" s="209">
        <v>8</v>
      </c>
      <c r="BK155" s="209">
        <v>602</v>
      </c>
      <c r="BL155" s="209">
        <v>177</v>
      </c>
      <c r="BM155" s="209">
        <v>14</v>
      </c>
    </row>
    <row r="156" spans="54:65" x14ac:dyDescent="0.25">
      <c r="BB156" s="229" t="s">
        <v>1814</v>
      </c>
      <c r="BC156" s="230" t="s">
        <v>237</v>
      </c>
      <c r="BD156" s="209">
        <v>606</v>
      </c>
      <c r="BE156" s="209">
        <v>606</v>
      </c>
      <c r="BF156" s="209">
        <v>0</v>
      </c>
      <c r="BG156" s="209">
        <v>170</v>
      </c>
      <c r="BH156" s="209">
        <v>-1</v>
      </c>
      <c r="BI156" s="209">
        <v>438</v>
      </c>
      <c r="BJ156" s="209">
        <v>0</v>
      </c>
      <c r="BK156" s="209">
        <v>425</v>
      </c>
      <c r="BL156" s="209">
        <v>13</v>
      </c>
      <c r="BM156" s="209">
        <v>0</v>
      </c>
    </row>
    <row r="157" spans="54:65" x14ac:dyDescent="0.25">
      <c r="BB157" s="229" t="s">
        <v>1815</v>
      </c>
      <c r="BC157" s="230" t="s">
        <v>16</v>
      </c>
      <c r="BD157" s="209">
        <v>15989</v>
      </c>
      <c r="BE157" s="209">
        <v>5018</v>
      </c>
      <c r="BF157" s="209">
        <v>10971</v>
      </c>
      <c r="BG157" s="209">
        <v>1657</v>
      </c>
      <c r="BH157" s="209">
        <v>5166</v>
      </c>
      <c r="BI157" s="209">
        <v>9166</v>
      </c>
      <c r="BJ157" s="209">
        <v>399</v>
      </c>
      <c r="BK157" s="209">
        <v>7355</v>
      </c>
      <c r="BL157" s="209">
        <v>1398</v>
      </c>
      <c r="BM157" s="209">
        <v>15</v>
      </c>
    </row>
    <row r="158" spans="54:65" x14ac:dyDescent="0.25">
      <c r="BB158" s="229" t="s">
        <v>1816</v>
      </c>
      <c r="BC158" s="230" t="s">
        <v>57</v>
      </c>
      <c r="BD158" s="209">
        <v>25</v>
      </c>
      <c r="BE158" s="209">
        <v>24</v>
      </c>
      <c r="BF158" s="209">
        <v>1</v>
      </c>
      <c r="BG158" s="209">
        <v>1</v>
      </c>
      <c r="BH158" s="209">
        <v>0</v>
      </c>
      <c r="BI158" s="209">
        <v>24</v>
      </c>
      <c r="BJ158" s="209">
        <v>1</v>
      </c>
      <c r="BK158" s="209">
        <v>18</v>
      </c>
      <c r="BL158" s="209">
        <v>4</v>
      </c>
      <c r="BM158" s="209">
        <v>0</v>
      </c>
    </row>
    <row r="159" spans="54:65" x14ac:dyDescent="0.25">
      <c r="BB159" s="229" t="s">
        <v>1817</v>
      </c>
      <c r="BC159" s="230" t="s">
        <v>232</v>
      </c>
      <c r="BD159" s="209">
        <v>2802</v>
      </c>
      <c r="BE159" s="209">
        <v>2802</v>
      </c>
      <c r="BF159" s="209">
        <v>0</v>
      </c>
      <c r="BG159" s="209">
        <v>0</v>
      </c>
      <c r="BH159" s="209">
        <v>0</v>
      </c>
      <c r="BI159" s="209">
        <v>2802</v>
      </c>
      <c r="BJ159" s="209">
        <v>0</v>
      </c>
      <c r="BK159" s="209">
        <v>2773</v>
      </c>
      <c r="BL159" s="209">
        <v>29</v>
      </c>
      <c r="BM159" s="209">
        <v>0</v>
      </c>
    </row>
    <row r="160" spans="54:65" x14ac:dyDescent="0.25">
      <c r="BB160" s="229" t="s">
        <v>1818</v>
      </c>
      <c r="BC160" s="230" t="s">
        <v>21</v>
      </c>
      <c r="BD160" s="209">
        <v>1368</v>
      </c>
      <c r="BE160" s="209">
        <v>766</v>
      </c>
      <c r="BF160" s="209">
        <v>602</v>
      </c>
      <c r="BG160" s="209">
        <v>101</v>
      </c>
      <c r="BH160" s="209">
        <v>380</v>
      </c>
      <c r="BI160" s="209">
        <v>887</v>
      </c>
      <c r="BJ160" s="209">
        <v>7</v>
      </c>
      <c r="BK160" s="209">
        <v>780</v>
      </c>
      <c r="BL160" s="209">
        <v>100</v>
      </c>
      <c r="BM160" s="209">
        <v>0</v>
      </c>
    </row>
    <row r="161" spans="54:65" x14ac:dyDescent="0.25">
      <c r="BB161" s="229" t="s">
        <v>1819</v>
      </c>
      <c r="BC161" s="230" t="s">
        <v>64</v>
      </c>
      <c r="BD161" s="209">
        <v>1309</v>
      </c>
      <c r="BE161" s="209">
        <v>109</v>
      </c>
      <c r="BF161" s="209">
        <v>1200</v>
      </c>
      <c r="BG161" s="209">
        <v>138</v>
      </c>
      <c r="BH161" s="209">
        <v>305</v>
      </c>
      <c r="BI161" s="209">
        <v>867</v>
      </c>
      <c r="BJ161" s="209">
        <v>0</v>
      </c>
      <c r="BK161" s="209">
        <v>615</v>
      </c>
      <c r="BL161" s="209">
        <v>253</v>
      </c>
      <c r="BM161" s="209">
        <v>0</v>
      </c>
    </row>
    <row r="162" spans="54:65" x14ac:dyDescent="0.25">
      <c r="BB162" s="229" t="s">
        <v>1820</v>
      </c>
      <c r="BC162" s="230" t="s">
        <v>49</v>
      </c>
      <c r="BD162" s="209">
        <v>6326</v>
      </c>
      <c r="BE162" s="209">
        <v>3741</v>
      </c>
      <c r="BF162" s="209">
        <v>2585</v>
      </c>
      <c r="BG162" s="209">
        <v>678</v>
      </c>
      <c r="BH162" s="209">
        <v>3111</v>
      </c>
      <c r="BI162" s="209">
        <v>2537</v>
      </c>
      <c r="BJ162" s="209">
        <v>28</v>
      </c>
      <c r="BK162" s="209">
        <v>2259</v>
      </c>
      <c r="BL162" s="209">
        <v>250</v>
      </c>
      <c r="BM162" s="209">
        <v>0</v>
      </c>
    </row>
    <row r="163" spans="54:65" x14ac:dyDescent="0.25">
      <c r="BB163" s="229" t="s">
        <v>1821</v>
      </c>
      <c r="BC163" s="230" t="s">
        <v>15</v>
      </c>
      <c r="BD163" s="209">
        <v>933</v>
      </c>
      <c r="BE163" s="209">
        <v>933</v>
      </c>
      <c r="BF163" s="209">
        <v>0</v>
      </c>
      <c r="BG163" s="209">
        <v>87</v>
      </c>
      <c r="BH163" s="209">
        <v>358</v>
      </c>
      <c r="BI163" s="209">
        <v>488</v>
      </c>
      <c r="BJ163" s="209">
        <v>36</v>
      </c>
      <c r="BK163" s="209">
        <v>443</v>
      </c>
      <c r="BL163" s="209">
        <v>8</v>
      </c>
      <c r="BM163" s="209">
        <v>0</v>
      </c>
    </row>
    <row r="164" spans="54:65" x14ac:dyDescent="0.25">
      <c r="BB164" s="229" t="s">
        <v>1822</v>
      </c>
      <c r="BC164" s="230" t="s">
        <v>266</v>
      </c>
      <c r="BD164" s="209">
        <v>7537</v>
      </c>
      <c r="BE164" s="209">
        <v>6264</v>
      </c>
      <c r="BF164" s="209">
        <v>1273</v>
      </c>
      <c r="BG164" s="209">
        <v>479</v>
      </c>
      <c r="BH164" s="209">
        <v>5137</v>
      </c>
      <c r="BI164" s="209">
        <v>1921</v>
      </c>
      <c r="BJ164" s="209">
        <v>216</v>
      </c>
      <c r="BK164" s="209">
        <v>1670</v>
      </c>
      <c r="BL164" s="209">
        <v>35</v>
      </c>
      <c r="BM164" s="209">
        <v>0</v>
      </c>
    </row>
    <row r="165" spans="54:65" x14ac:dyDescent="0.25">
      <c r="BB165" s="229" t="s">
        <v>1823</v>
      </c>
      <c r="BC165" s="230" t="s">
        <v>215</v>
      </c>
      <c r="BD165" s="209">
        <v>2704</v>
      </c>
      <c r="BE165" s="209">
        <v>1792</v>
      </c>
      <c r="BF165" s="209">
        <v>912</v>
      </c>
      <c r="BG165" s="209">
        <v>1363</v>
      </c>
      <c r="BH165" s="209">
        <v>519</v>
      </c>
      <c r="BI165" s="209">
        <v>822</v>
      </c>
      <c r="BJ165" s="209">
        <v>60</v>
      </c>
      <c r="BK165" s="209">
        <v>754</v>
      </c>
      <c r="BL165" s="209">
        <v>8</v>
      </c>
      <c r="BM165" s="209">
        <v>0</v>
      </c>
    </row>
    <row r="166" spans="54:65" x14ac:dyDescent="0.25">
      <c r="BB166" s="229" t="s">
        <v>1824</v>
      </c>
      <c r="BC166" s="230" t="s">
        <v>61</v>
      </c>
      <c r="BD166" s="209">
        <v>116</v>
      </c>
      <c r="BE166" s="209">
        <v>116</v>
      </c>
      <c r="BF166" s="209">
        <v>0</v>
      </c>
      <c r="BG166" s="209">
        <v>3</v>
      </c>
      <c r="BH166" s="209">
        <v>11</v>
      </c>
      <c r="BI166" s="209">
        <v>102</v>
      </c>
      <c r="BJ166" s="209">
        <v>0</v>
      </c>
      <c r="BK166" s="209">
        <v>97</v>
      </c>
      <c r="BL166" s="209">
        <v>6</v>
      </c>
      <c r="BM166" s="209">
        <v>0</v>
      </c>
    </row>
    <row r="167" spans="54:65" x14ac:dyDescent="0.25">
      <c r="BB167" s="229" t="s">
        <v>1825</v>
      </c>
      <c r="BC167" s="230" t="s">
        <v>468</v>
      </c>
      <c r="BD167" s="209">
        <v>81787</v>
      </c>
      <c r="BE167" s="209">
        <v>22964</v>
      </c>
      <c r="BF167" s="209">
        <v>58824</v>
      </c>
      <c r="BG167" s="209">
        <v>11370</v>
      </c>
      <c r="BH167" s="209">
        <v>23738</v>
      </c>
      <c r="BI167" s="209">
        <v>46679</v>
      </c>
      <c r="BJ167" s="209">
        <v>2638</v>
      </c>
      <c r="BK167" s="209">
        <v>18665</v>
      </c>
      <c r="BL167" s="209">
        <v>25376</v>
      </c>
      <c r="BM167" s="209">
        <v>0</v>
      </c>
    </row>
    <row r="168" spans="54:65" x14ac:dyDescent="0.25">
      <c r="BB168" s="229" t="s">
        <v>307</v>
      </c>
      <c r="BC168" s="230" t="s">
        <v>317</v>
      </c>
      <c r="BD168" s="209">
        <v>50523</v>
      </c>
      <c r="BE168" s="209">
        <v>15397</v>
      </c>
      <c r="BF168" s="209">
        <v>35126</v>
      </c>
      <c r="BG168" s="209">
        <v>6677</v>
      </c>
      <c r="BH168" s="209">
        <v>9418</v>
      </c>
      <c r="BI168" s="209">
        <v>34429</v>
      </c>
      <c r="BJ168" s="209">
        <v>2509</v>
      </c>
      <c r="BK168" s="209">
        <v>22529</v>
      </c>
      <c r="BL168" s="209">
        <v>9411</v>
      </c>
      <c r="BM168" s="209">
        <v>-20</v>
      </c>
    </row>
    <row r="169" spans="54:65" x14ac:dyDescent="0.25">
      <c r="BB169" s="229" t="s">
        <v>1826</v>
      </c>
      <c r="BC169" s="230" t="s">
        <v>35</v>
      </c>
      <c r="BD169" s="209">
        <v>15165</v>
      </c>
      <c r="BE169" s="209">
        <v>10066</v>
      </c>
      <c r="BF169" s="209">
        <v>5100</v>
      </c>
      <c r="BG169" s="209">
        <v>7252</v>
      </c>
      <c r="BH169" s="209">
        <v>2738</v>
      </c>
      <c r="BI169" s="209">
        <v>5175</v>
      </c>
      <c r="BJ169" s="209">
        <v>585</v>
      </c>
      <c r="BK169" s="209">
        <v>3988</v>
      </c>
      <c r="BL169" s="209">
        <v>601</v>
      </c>
      <c r="BM169" s="209">
        <v>1</v>
      </c>
    </row>
    <row r="170" spans="54:65" x14ac:dyDescent="0.25">
      <c r="BB170" s="229" t="s">
        <v>1827</v>
      </c>
      <c r="BC170" s="230" t="s">
        <v>37</v>
      </c>
      <c r="BD170" s="209">
        <v>5549</v>
      </c>
      <c r="BE170" s="209">
        <v>4637</v>
      </c>
      <c r="BF170" s="209">
        <v>912</v>
      </c>
      <c r="BG170" s="209">
        <v>1398</v>
      </c>
      <c r="BH170" s="209">
        <v>1708</v>
      </c>
      <c r="BI170" s="209">
        <v>2443</v>
      </c>
      <c r="BJ170" s="209">
        <v>230</v>
      </c>
      <c r="BK170" s="209">
        <v>2057</v>
      </c>
      <c r="BL170" s="209">
        <v>156</v>
      </c>
      <c r="BM170" s="209">
        <v>0</v>
      </c>
    </row>
    <row r="171" spans="54:65" x14ac:dyDescent="0.25">
      <c r="BB171" s="229" t="s">
        <v>1828</v>
      </c>
      <c r="BC171" s="230" t="s">
        <v>38</v>
      </c>
      <c r="BD171" s="209">
        <v>22488</v>
      </c>
      <c r="BE171" s="209">
        <v>22437</v>
      </c>
      <c r="BF171" s="209">
        <v>51</v>
      </c>
      <c r="BG171" s="209">
        <v>4622</v>
      </c>
      <c r="BH171" s="209">
        <v>6407</v>
      </c>
      <c r="BI171" s="209">
        <v>11458</v>
      </c>
      <c r="BJ171" s="209">
        <v>6347</v>
      </c>
      <c r="BK171" s="209">
        <v>4091</v>
      </c>
      <c r="BL171" s="209">
        <v>1020</v>
      </c>
      <c r="BM171" s="209">
        <v>0</v>
      </c>
    </row>
    <row r="172" spans="54:65" x14ac:dyDescent="0.25">
      <c r="BB172" s="229" t="s">
        <v>1829</v>
      </c>
      <c r="BC172" s="238" t="s">
        <v>251</v>
      </c>
      <c r="BD172" s="209">
        <v>15254</v>
      </c>
      <c r="BE172" s="209">
        <v>14116</v>
      </c>
      <c r="BF172" s="209">
        <v>1138</v>
      </c>
      <c r="BG172" s="209">
        <v>6146</v>
      </c>
      <c r="BH172" s="209">
        <v>3788</v>
      </c>
      <c r="BI172" s="209">
        <v>5320</v>
      </c>
      <c r="BJ172" s="209">
        <v>918</v>
      </c>
      <c r="BK172" s="209">
        <v>4322</v>
      </c>
      <c r="BL172" s="209">
        <v>80</v>
      </c>
      <c r="BM172" s="209">
        <v>0</v>
      </c>
    </row>
    <row r="173" spans="54:65" x14ac:dyDescent="0.25">
      <c r="BB173" s="229" t="s">
        <v>336</v>
      </c>
      <c r="BC173" s="213" t="s">
        <v>133</v>
      </c>
      <c r="BD173" s="209">
        <v>51</v>
      </c>
      <c r="BE173" s="209">
        <v>51</v>
      </c>
      <c r="BF173" s="209">
        <v>0</v>
      </c>
      <c r="BG173" s="209">
        <v>13</v>
      </c>
      <c r="BH173" s="209">
        <v>35</v>
      </c>
      <c r="BI173" s="209">
        <v>3</v>
      </c>
      <c r="BJ173" s="209">
        <v>0</v>
      </c>
      <c r="BK173" s="209">
        <v>0</v>
      </c>
      <c r="BL173" s="209">
        <v>3</v>
      </c>
      <c r="BM173" s="209">
        <v>0</v>
      </c>
    </row>
    <row r="174" spans="54:65" x14ac:dyDescent="0.25">
      <c r="BB174" s="229" t="s">
        <v>879</v>
      </c>
      <c r="BC174" s="213" t="s">
        <v>1838</v>
      </c>
      <c r="BD174" s="209">
        <v>0</v>
      </c>
      <c r="BE174" s="209">
        <v>0</v>
      </c>
      <c r="BF174" s="209">
        <v>0</v>
      </c>
      <c r="BG174" s="209">
        <v>0</v>
      </c>
      <c r="BH174" s="209">
        <v>0</v>
      </c>
      <c r="BI174" s="245" t="e">
        <v>#N/A</v>
      </c>
      <c r="BJ174" s="209">
        <v>0</v>
      </c>
      <c r="BK174" s="209">
        <v>0</v>
      </c>
      <c r="BL174" s="209">
        <v>0</v>
      </c>
      <c r="BM174" s="209">
        <v>0</v>
      </c>
    </row>
    <row r="175" spans="54:65" x14ac:dyDescent="0.25">
      <c r="BB175" s="229" t="s">
        <v>1434</v>
      </c>
      <c r="BC175" s="213" t="s">
        <v>1839</v>
      </c>
      <c r="BD175" s="209">
        <v>0</v>
      </c>
      <c r="BE175" s="209">
        <v>0</v>
      </c>
      <c r="BF175" s="209">
        <v>0</v>
      </c>
      <c r="BG175" s="209">
        <v>0</v>
      </c>
      <c r="BH175" s="209">
        <v>0</v>
      </c>
      <c r="BI175" s="245" t="e">
        <v>#N/A</v>
      </c>
      <c r="BJ175" s="209">
        <v>0</v>
      </c>
      <c r="BK175" s="209">
        <v>0</v>
      </c>
      <c r="BL175" s="209">
        <v>0</v>
      </c>
      <c r="BM175" s="209">
        <v>0</v>
      </c>
    </row>
    <row r="180" spans="54:71" ht="20.399999999999999" x14ac:dyDescent="0.35">
      <c r="BB180" s="323" t="s">
        <v>1830</v>
      </c>
      <c r="BC180" s="323"/>
      <c r="BD180" s="323"/>
      <c r="BE180" s="323"/>
      <c r="BF180" s="225"/>
    </row>
    <row r="181" spans="54:71" x14ac:dyDescent="0.25">
      <c r="BB181" s="230"/>
      <c r="BC181" s="230"/>
      <c r="BD181" s="226" t="s">
        <v>1619</v>
      </c>
      <c r="BE181" s="226" t="s">
        <v>507</v>
      </c>
      <c r="BF181" s="226" t="s">
        <v>268</v>
      </c>
      <c r="BG181" s="222" t="s">
        <v>1579</v>
      </c>
      <c r="BH181" s="222" t="s">
        <v>1620</v>
      </c>
      <c r="BI181" s="222"/>
      <c r="BJ181" s="222" t="s">
        <v>1580</v>
      </c>
      <c r="BK181" s="222" t="s">
        <v>1581</v>
      </c>
      <c r="BL181" s="222" t="s">
        <v>1582</v>
      </c>
      <c r="BM181" s="222" t="s">
        <v>821</v>
      </c>
    </row>
    <row r="182" spans="54:71" x14ac:dyDescent="0.25">
      <c r="BB182" s="232"/>
      <c r="BC182" s="232"/>
      <c r="BD182" s="237" t="s">
        <v>381</v>
      </c>
      <c r="BE182" s="237" t="s">
        <v>128</v>
      </c>
      <c r="BF182" s="237" t="s">
        <v>129</v>
      </c>
      <c r="BG182" s="237" t="s">
        <v>382</v>
      </c>
      <c r="BH182" s="237" t="s">
        <v>126</v>
      </c>
      <c r="BI182" s="237" t="s">
        <v>127</v>
      </c>
      <c r="BJ182" s="119" t="s">
        <v>494</v>
      </c>
      <c r="BK182" s="119" t="s">
        <v>495</v>
      </c>
      <c r="BL182" s="119" t="s">
        <v>496</v>
      </c>
      <c r="BM182" s="119" t="s">
        <v>497</v>
      </c>
    </row>
    <row r="183" spans="54:71" x14ac:dyDescent="0.25">
      <c r="BB183" s="227" t="s">
        <v>1647</v>
      </c>
      <c r="BC183" s="228" t="s">
        <v>387</v>
      </c>
      <c r="BD183" s="209">
        <v>-6654</v>
      </c>
      <c r="BE183" s="209">
        <v>-3518</v>
      </c>
      <c r="BF183" s="209">
        <v>-3135</v>
      </c>
      <c r="BG183" s="209">
        <v>-1707</v>
      </c>
      <c r="BH183" s="209">
        <v>-10352</v>
      </c>
      <c r="BI183" s="209">
        <v>5405</v>
      </c>
      <c r="BJ183" s="209">
        <v>437</v>
      </c>
      <c r="BK183" s="209">
        <v>4064</v>
      </c>
      <c r="BL183" s="209">
        <v>905</v>
      </c>
      <c r="BM183" s="209">
        <v>0</v>
      </c>
      <c r="BN183" s="209"/>
      <c r="BO183" s="209"/>
      <c r="BP183" s="209"/>
      <c r="BQ183" s="209"/>
      <c r="BR183" s="209"/>
      <c r="BS183" s="209"/>
    </row>
    <row r="184" spans="54:71" x14ac:dyDescent="0.25">
      <c r="BB184" s="229" t="s">
        <v>1648</v>
      </c>
      <c r="BC184" s="230" t="s">
        <v>257</v>
      </c>
      <c r="BD184" s="209">
        <v>4964</v>
      </c>
      <c r="BE184" s="209">
        <v>1602</v>
      </c>
      <c r="BF184" s="209">
        <v>3362</v>
      </c>
      <c r="BG184" s="209">
        <v>2672</v>
      </c>
      <c r="BH184" s="209">
        <v>1419</v>
      </c>
      <c r="BI184" s="209">
        <v>872</v>
      </c>
      <c r="BJ184" s="209">
        <v>131</v>
      </c>
      <c r="BK184" s="209">
        <v>878</v>
      </c>
      <c r="BL184" s="209">
        <v>-136</v>
      </c>
      <c r="BM184" s="209">
        <v>0</v>
      </c>
      <c r="BN184" s="209"/>
      <c r="BO184" s="209"/>
      <c r="BP184" s="209"/>
      <c r="BQ184" s="209"/>
      <c r="BR184" s="209"/>
      <c r="BS184" s="209"/>
    </row>
    <row r="185" spans="54:71" x14ac:dyDescent="0.25">
      <c r="BB185" s="229" t="s">
        <v>1649</v>
      </c>
      <c r="BC185" s="230" t="s">
        <v>248</v>
      </c>
      <c r="BD185" s="209">
        <v>4805</v>
      </c>
      <c r="BE185" s="209">
        <v>2300</v>
      </c>
      <c r="BF185" s="209">
        <v>2505</v>
      </c>
      <c r="BG185" s="209">
        <v>219</v>
      </c>
      <c r="BH185" s="209">
        <v>2860</v>
      </c>
      <c r="BI185" s="209">
        <v>1726</v>
      </c>
      <c r="BJ185" s="209">
        <v>303</v>
      </c>
      <c r="BK185" s="209">
        <v>1022</v>
      </c>
      <c r="BL185" s="209">
        <v>400</v>
      </c>
      <c r="BM185" s="209">
        <v>0</v>
      </c>
      <c r="BN185" s="209"/>
      <c r="BO185" s="209"/>
      <c r="BP185" s="209"/>
      <c r="BQ185" s="209"/>
      <c r="BR185" s="209"/>
      <c r="BS185" s="209"/>
    </row>
    <row r="186" spans="54:71" x14ac:dyDescent="0.25">
      <c r="BB186" s="229" t="s">
        <v>1650</v>
      </c>
      <c r="BC186" s="230" t="s">
        <v>260</v>
      </c>
      <c r="BD186" s="209">
        <v>-273</v>
      </c>
      <c r="BE186" s="209">
        <v>-674</v>
      </c>
      <c r="BF186" s="209">
        <v>402</v>
      </c>
      <c r="BG186" s="209">
        <v>-129</v>
      </c>
      <c r="BH186" s="209">
        <v>207</v>
      </c>
      <c r="BI186" s="209">
        <v>-352</v>
      </c>
      <c r="BJ186" s="209">
        <v>118</v>
      </c>
      <c r="BK186" s="209">
        <v>-488</v>
      </c>
      <c r="BL186" s="209">
        <v>18</v>
      </c>
      <c r="BM186" s="209">
        <v>0</v>
      </c>
      <c r="BN186" s="209"/>
      <c r="BO186" s="209"/>
      <c r="BP186" s="209"/>
      <c r="BQ186" s="209"/>
      <c r="BR186" s="209"/>
      <c r="BS186" s="209"/>
    </row>
    <row r="187" spans="54:71" x14ac:dyDescent="0.25">
      <c r="BB187" s="229" t="s">
        <v>1651</v>
      </c>
      <c r="BC187" s="230" t="s">
        <v>24</v>
      </c>
      <c r="BD187" s="209">
        <v>-1519</v>
      </c>
      <c r="BE187" s="209">
        <v>-1486</v>
      </c>
      <c r="BF187" s="209">
        <v>-34</v>
      </c>
      <c r="BG187" s="209">
        <v>-191</v>
      </c>
      <c r="BH187" s="209">
        <v>14</v>
      </c>
      <c r="BI187" s="209">
        <v>-1341</v>
      </c>
      <c r="BJ187" s="209">
        <v>-451</v>
      </c>
      <c r="BK187" s="209">
        <v>-3</v>
      </c>
      <c r="BL187" s="209">
        <v>-887</v>
      </c>
      <c r="BM187" s="209">
        <v>0</v>
      </c>
      <c r="BN187" s="209"/>
      <c r="BO187" s="209"/>
      <c r="BP187" s="209"/>
      <c r="BQ187" s="209"/>
      <c r="BR187" s="209"/>
      <c r="BS187" s="209"/>
    </row>
    <row r="188" spans="54:71" x14ac:dyDescent="0.25">
      <c r="BB188" s="229" t="s">
        <v>1652</v>
      </c>
      <c r="BC188" s="230" t="s">
        <v>58</v>
      </c>
      <c r="BD188" s="209">
        <v>109</v>
      </c>
      <c r="BE188" s="209">
        <v>110</v>
      </c>
      <c r="BF188" s="209">
        <v>-1</v>
      </c>
      <c r="BG188" s="209">
        <v>1020</v>
      </c>
      <c r="BH188" s="209">
        <v>-276</v>
      </c>
      <c r="BI188" s="209">
        <v>-634</v>
      </c>
      <c r="BJ188" s="209">
        <v>-22</v>
      </c>
      <c r="BK188" s="209">
        <v>-508</v>
      </c>
      <c r="BL188" s="209">
        <v>-104</v>
      </c>
      <c r="BM188" s="209">
        <v>0</v>
      </c>
      <c r="BN188" s="209"/>
      <c r="BO188" s="209"/>
      <c r="BP188" s="209"/>
      <c r="BQ188" s="209"/>
      <c r="BR188" s="209"/>
      <c r="BS188" s="209"/>
    </row>
    <row r="189" spans="54:71" x14ac:dyDescent="0.25">
      <c r="BB189" s="229" t="s">
        <v>1653</v>
      </c>
      <c r="BC189" s="230" t="s">
        <v>29</v>
      </c>
      <c r="BD189" s="209">
        <v>95</v>
      </c>
      <c r="BE189" s="209">
        <v>95</v>
      </c>
      <c r="BF189" s="209">
        <v>0</v>
      </c>
      <c r="BG189" s="209">
        <v>204</v>
      </c>
      <c r="BH189" s="209">
        <v>-48</v>
      </c>
      <c r="BI189" s="209">
        <v>-62</v>
      </c>
      <c r="BJ189" s="209">
        <v>-39</v>
      </c>
      <c r="BK189" s="209">
        <v>-23</v>
      </c>
      <c r="BL189" s="209">
        <v>0</v>
      </c>
      <c r="BM189" s="209">
        <v>0</v>
      </c>
      <c r="BN189" s="209"/>
      <c r="BO189" s="209"/>
      <c r="BP189" s="209"/>
      <c r="BQ189" s="209"/>
      <c r="BR189" s="209"/>
      <c r="BS189" s="209"/>
    </row>
    <row r="190" spans="54:71" x14ac:dyDescent="0.25">
      <c r="BB190" s="229" t="s">
        <v>1654</v>
      </c>
      <c r="BC190" s="230" t="s">
        <v>30</v>
      </c>
      <c r="BD190" s="209">
        <v>-210</v>
      </c>
      <c r="BE190" s="209">
        <v>31</v>
      </c>
      <c r="BF190" s="209">
        <v>-242</v>
      </c>
      <c r="BG190" s="209">
        <v>51</v>
      </c>
      <c r="BH190" s="209">
        <v>-652</v>
      </c>
      <c r="BI190" s="209">
        <v>390</v>
      </c>
      <c r="BJ190" s="209">
        <v>0</v>
      </c>
      <c r="BK190" s="209">
        <v>418</v>
      </c>
      <c r="BL190" s="209">
        <v>-27</v>
      </c>
      <c r="BM190" s="209">
        <v>0</v>
      </c>
      <c r="BN190" s="209"/>
      <c r="BO190" s="209"/>
      <c r="BP190" s="209"/>
      <c r="BQ190" s="209"/>
      <c r="BR190" s="209"/>
      <c r="BS190" s="209"/>
    </row>
    <row r="191" spans="54:71" x14ac:dyDescent="0.25">
      <c r="BB191" s="229" t="s">
        <v>1655</v>
      </c>
      <c r="BC191" s="230" t="s">
        <v>25</v>
      </c>
      <c r="BD191" s="209">
        <v>-38</v>
      </c>
      <c r="BE191" s="209">
        <v>-38</v>
      </c>
      <c r="BF191" s="209">
        <v>0</v>
      </c>
      <c r="BG191" s="209">
        <v>-5</v>
      </c>
      <c r="BH191" s="209">
        <v>8</v>
      </c>
      <c r="BI191" s="209">
        <v>-42</v>
      </c>
      <c r="BJ191" s="209">
        <v>-15</v>
      </c>
      <c r="BK191" s="209">
        <v>-23</v>
      </c>
      <c r="BL191" s="209">
        <v>-4</v>
      </c>
      <c r="BM191" s="209">
        <v>0</v>
      </c>
      <c r="BN191" s="209"/>
      <c r="BO191" s="209"/>
      <c r="BP191" s="209"/>
      <c r="BQ191" s="209"/>
      <c r="BR191" s="209"/>
      <c r="BS191" s="209"/>
    </row>
    <row r="192" spans="54:71" x14ac:dyDescent="0.25">
      <c r="BB192" s="229" t="s">
        <v>1656</v>
      </c>
      <c r="BC192" s="230" t="s">
        <v>17</v>
      </c>
      <c r="BD192" s="209">
        <v>1731</v>
      </c>
      <c r="BE192" s="209">
        <v>404</v>
      </c>
      <c r="BF192" s="209">
        <v>1327</v>
      </c>
      <c r="BG192" s="209">
        <v>145</v>
      </c>
      <c r="BH192" s="209">
        <v>1068</v>
      </c>
      <c r="BI192" s="209">
        <v>518</v>
      </c>
      <c r="BJ192" s="209">
        <v>62</v>
      </c>
      <c r="BK192" s="209">
        <v>421</v>
      </c>
      <c r="BL192" s="209">
        <v>35</v>
      </c>
      <c r="BM192" s="209">
        <v>0</v>
      </c>
      <c r="BN192" s="209"/>
      <c r="BO192" s="209"/>
      <c r="BP192" s="209"/>
      <c r="BQ192" s="209"/>
      <c r="BR192" s="209"/>
      <c r="BS192" s="209"/>
    </row>
    <row r="193" spans="54:71" x14ac:dyDescent="0.25">
      <c r="BB193" s="229" t="s">
        <v>1657</v>
      </c>
      <c r="BC193" s="230" t="s">
        <v>525</v>
      </c>
      <c r="BD193" s="209">
        <v>303</v>
      </c>
      <c r="BE193" s="209">
        <v>-36</v>
      </c>
      <c r="BF193" s="209">
        <v>339</v>
      </c>
      <c r="BG193" s="209">
        <v>-41</v>
      </c>
      <c r="BH193" s="209">
        <v>191</v>
      </c>
      <c r="BI193" s="209">
        <v>154</v>
      </c>
      <c r="BJ193" s="209">
        <v>10</v>
      </c>
      <c r="BK193" s="209">
        <v>111</v>
      </c>
      <c r="BL193" s="209">
        <v>33</v>
      </c>
      <c r="BM193" s="209">
        <v>0</v>
      </c>
      <c r="BN193" s="209"/>
      <c r="BO193" s="209"/>
      <c r="BP193" s="209"/>
      <c r="BQ193" s="209"/>
      <c r="BR193" s="209"/>
      <c r="BS193" s="209"/>
    </row>
    <row r="194" spans="54:71" x14ac:dyDescent="0.25">
      <c r="BB194" s="229" t="s">
        <v>1658</v>
      </c>
      <c r="BC194" s="230" t="s">
        <v>46</v>
      </c>
      <c r="BD194" s="209">
        <v>3303</v>
      </c>
      <c r="BE194" s="209">
        <v>846</v>
      </c>
      <c r="BF194" s="209">
        <v>2456</v>
      </c>
      <c r="BG194" s="209">
        <v>1109</v>
      </c>
      <c r="BH194" s="209">
        <v>775</v>
      </c>
      <c r="BI194" s="209">
        <v>1418</v>
      </c>
      <c r="BJ194" s="209">
        <v>166</v>
      </c>
      <c r="BK194" s="209">
        <v>841</v>
      </c>
      <c r="BL194" s="209">
        <v>410</v>
      </c>
      <c r="BM194" s="209">
        <v>0</v>
      </c>
      <c r="BN194" s="209"/>
      <c r="BO194" s="209"/>
      <c r="BP194" s="209"/>
      <c r="BQ194" s="209"/>
      <c r="BR194" s="209"/>
      <c r="BS194" s="209"/>
    </row>
    <row r="195" spans="54:71" x14ac:dyDescent="0.25">
      <c r="BB195" s="229" t="s">
        <v>1659</v>
      </c>
      <c r="BC195" s="230" t="s">
        <v>27</v>
      </c>
      <c r="BD195" s="209">
        <v>-333</v>
      </c>
      <c r="BE195" s="209">
        <v>-93</v>
      </c>
      <c r="BF195" s="209">
        <v>-240</v>
      </c>
      <c r="BG195" s="209">
        <v>7</v>
      </c>
      <c r="BH195" s="209">
        <v>-172</v>
      </c>
      <c r="BI195" s="209">
        <v>-169</v>
      </c>
      <c r="BJ195" s="209">
        <v>6</v>
      </c>
      <c r="BK195" s="209">
        <v>-174</v>
      </c>
      <c r="BL195" s="209">
        <v>-2</v>
      </c>
      <c r="BM195" s="209">
        <v>0</v>
      </c>
      <c r="BN195" s="209"/>
      <c r="BO195" s="209"/>
      <c r="BP195" s="209"/>
      <c r="BQ195" s="209"/>
      <c r="BR195" s="209"/>
      <c r="BS195" s="209"/>
    </row>
    <row r="196" spans="54:71" x14ac:dyDescent="0.25">
      <c r="BB196" s="229" t="s">
        <v>1660</v>
      </c>
      <c r="BC196" s="230" t="s">
        <v>62</v>
      </c>
      <c r="BD196" s="209">
        <v>-19</v>
      </c>
      <c r="BE196" s="209">
        <v>-9</v>
      </c>
      <c r="BF196" s="209">
        <v>-11</v>
      </c>
      <c r="BG196" s="209">
        <v>9</v>
      </c>
      <c r="BH196" s="209">
        <v>19</v>
      </c>
      <c r="BI196" s="209">
        <v>-46</v>
      </c>
      <c r="BJ196" s="209">
        <v>-1</v>
      </c>
      <c r="BK196" s="209">
        <v>-46</v>
      </c>
      <c r="BL196" s="209">
        <v>-2</v>
      </c>
      <c r="BM196" s="209">
        <v>1</v>
      </c>
      <c r="BN196" s="209"/>
      <c r="BO196" s="209"/>
      <c r="BP196" s="209"/>
      <c r="BQ196" s="209"/>
      <c r="BR196" s="209"/>
      <c r="BS196" s="209"/>
    </row>
    <row r="197" spans="54:71" x14ac:dyDescent="0.25">
      <c r="BB197" s="229" t="s">
        <v>1661</v>
      </c>
      <c r="BC197" s="230" t="s">
        <v>10</v>
      </c>
      <c r="BD197" s="209">
        <v>290</v>
      </c>
      <c r="BE197" s="209">
        <v>59</v>
      </c>
      <c r="BF197" s="209">
        <v>231</v>
      </c>
      <c r="BG197" s="209">
        <v>118</v>
      </c>
      <c r="BH197" s="209">
        <v>529</v>
      </c>
      <c r="BI197" s="209">
        <v>-358</v>
      </c>
      <c r="BJ197" s="209">
        <v>-63</v>
      </c>
      <c r="BK197" s="209">
        <v>-297</v>
      </c>
      <c r="BL197" s="209">
        <v>2</v>
      </c>
      <c r="BM197" s="209">
        <v>0</v>
      </c>
      <c r="BN197" s="209"/>
      <c r="BO197" s="209"/>
      <c r="BP197" s="209"/>
      <c r="BQ197" s="209"/>
      <c r="BR197" s="209"/>
      <c r="BS197" s="209"/>
    </row>
    <row r="198" spans="54:71" x14ac:dyDescent="0.25">
      <c r="BB198" s="229" t="s">
        <v>1662</v>
      </c>
      <c r="BC198" s="230" t="s">
        <v>227</v>
      </c>
      <c r="BD198" s="209">
        <v>669</v>
      </c>
      <c r="BE198" s="209">
        <v>427</v>
      </c>
      <c r="BF198" s="209">
        <v>242</v>
      </c>
      <c r="BG198" s="209">
        <v>166</v>
      </c>
      <c r="BH198" s="209">
        <v>643</v>
      </c>
      <c r="BI198" s="209">
        <v>-140</v>
      </c>
      <c r="BJ198" s="209">
        <v>-59</v>
      </c>
      <c r="BK198" s="209">
        <v>-91</v>
      </c>
      <c r="BL198" s="209">
        <v>10</v>
      </c>
      <c r="BM198" s="209">
        <v>0</v>
      </c>
      <c r="BN198" s="209"/>
      <c r="BO198" s="209"/>
      <c r="BP198" s="209"/>
      <c r="BQ198" s="209"/>
      <c r="BR198" s="209"/>
      <c r="BS198" s="209"/>
    </row>
    <row r="199" spans="54:71" x14ac:dyDescent="0.25">
      <c r="BB199" s="229" t="s">
        <v>1663</v>
      </c>
      <c r="BC199" s="230" t="s">
        <v>654</v>
      </c>
      <c r="BD199" s="209">
        <v>16</v>
      </c>
      <c r="BE199" s="209">
        <v>16</v>
      </c>
      <c r="BF199" s="209">
        <v>0</v>
      </c>
      <c r="BG199" s="209">
        <v>-2</v>
      </c>
      <c r="BH199" s="209">
        <v>2</v>
      </c>
      <c r="BI199" s="209">
        <v>16</v>
      </c>
      <c r="BJ199" s="209">
        <v>0</v>
      </c>
      <c r="BK199" s="209">
        <v>16</v>
      </c>
      <c r="BL199" s="209">
        <v>1</v>
      </c>
      <c r="BM199" s="209">
        <v>0</v>
      </c>
      <c r="BN199" s="209"/>
      <c r="BO199" s="209"/>
      <c r="BP199" s="209"/>
      <c r="BQ199" s="209"/>
      <c r="BR199" s="209"/>
      <c r="BS199" s="209"/>
    </row>
    <row r="200" spans="54:71" x14ac:dyDescent="0.25">
      <c r="BB200" s="229" t="s">
        <v>1664</v>
      </c>
      <c r="BC200" s="230" t="s">
        <v>205</v>
      </c>
      <c r="BD200" s="209">
        <v>-14</v>
      </c>
      <c r="BE200" s="209">
        <v>-14</v>
      </c>
      <c r="BF200" s="209">
        <v>0</v>
      </c>
      <c r="BG200" s="209">
        <v>0</v>
      </c>
      <c r="BH200" s="209">
        <v>-12</v>
      </c>
      <c r="BI200" s="209">
        <v>-1</v>
      </c>
      <c r="BJ200" s="209">
        <v>0</v>
      </c>
      <c r="BK200" s="209">
        <v>0</v>
      </c>
      <c r="BL200" s="209">
        <v>-1</v>
      </c>
      <c r="BM200" s="209">
        <v>0</v>
      </c>
      <c r="BN200" s="209"/>
      <c r="BO200" s="209"/>
      <c r="BP200" s="209"/>
      <c r="BQ200" s="209"/>
      <c r="BR200" s="209"/>
      <c r="BS200" s="209"/>
    </row>
    <row r="201" spans="54:71" x14ac:dyDescent="0.25">
      <c r="BB201" s="229" t="s">
        <v>1665</v>
      </c>
      <c r="BC201" s="230" t="s">
        <v>207</v>
      </c>
      <c r="BD201" s="209">
        <v>134</v>
      </c>
      <c r="BE201" s="209">
        <v>185</v>
      </c>
      <c r="BF201" s="209">
        <v>-51</v>
      </c>
      <c r="BG201" s="209">
        <v>0</v>
      </c>
      <c r="BH201" s="209">
        <v>-70</v>
      </c>
      <c r="BI201" s="209">
        <v>205</v>
      </c>
      <c r="BJ201" s="209">
        <v>0</v>
      </c>
      <c r="BK201" s="209">
        <v>206</v>
      </c>
      <c r="BL201" s="209">
        <v>-1</v>
      </c>
      <c r="BM201" s="209">
        <v>0</v>
      </c>
      <c r="BN201" s="209"/>
      <c r="BO201" s="209"/>
      <c r="BP201" s="209"/>
      <c r="BQ201" s="209"/>
      <c r="BR201" s="209"/>
      <c r="BS201" s="209"/>
    </row>
    <row r="202" spans="54:71" x14ac:dyDescent="0.25">
      <c r="BB202" s="229" t="s">
        <v>1666</v>
      </c>
      <c r="BC202" s="230" t="s">
        <v>254</v>
      </c>
      <c r="BD202" s="209">
        <v>1048</v>
      </c>
      <c r="BE202" s="209">
        <v>-129</v>
      </c>
      <c r="BF202" s="209">
        <v>1177</v>
      </c>
      <c r="BG202" s="209">
        <v>310</v>
      </c>
      <c r="BH202" s="209">
        <v>656</v>
      </c>
      <c r="BI202" s="209">
        <v>81</v>
      </c>
      <c r="BJ202" s="209">
        <v>57</v>
      </c>
      <c r="BK202" s="209">
        <v>224</v>
      </c>
      <c r="BL202" s="209">
        <v>-200</v>
      </c>
      <c r="BM202" s="209">
        <v>0</v>
      </c>
      <c r="BN202" s="209"/>
      <c r="BO202" s="209"/>
      <c r="BP202" s="209"/>
      <c r="BQ202" s="209"/>
      <c r="BR202" s="209"/>
      <c r="BS202" s="209"/>
    </row>
    <row r="203" spans="54:71" x14ac:dyDescent="0.25">
      <c r="BB203" s="229" t="s">
        <v>1667</v>
      </c>
      <c r="BC203" s="230" t="s">
        <v>5</v>
      </c>
      <c r="BD203" s="209">
        <v>-14</v>
      </c>
      <c r="BE203" s="209">
        <v>-14</v>
      </c>
      <c r="BF203" s="209">
        <v>0</v>
      </c>
      <c r="BG203" s="209">
        <v>8</v>
      </c>
      <c r="BH203" s="209">
        <v>-9</v>
      </c>
      <c r="BI203" s="209">
        <v>-13</v>
      </c>
      <c r="BJ203" s="209">
        <v>0</v>
      </c>
      <c r="BK203" s="209">
        <v>-12</v>
      </c>
      <c r="BL203" s="209">
        <v>-1</v>
      </c>
      <c r="BM203" s="209">
        <v>0</v>
      </c>
      <c r="BN203" s="209"/>
      <c r="BO203" s="209"/>
      <c r="BP203" s="209"/>
      <c r="BQ203" s="209"/>
      <c r="BR203" s="209"/>
      <c r="BS203" s="209"/>
    </row>
    <row r="204" spans="54:71" x14ac:dyDescent="0.25">
      <c r="BB204" s="229" t="s">
        <v>1668</v>
      </c>
      <c r="BC204" s="230" t="s">
        <v>7</v>
      </c>
      <c r="BD204" s="209">
        <v>194</v>
      </c>
      <c r="BE204" s="209">
        <v>-16</v>
      </c>
      <c r="BF204" s="209">
        <v>210</v>
      </c>
      <c r="BG204" s="209">
        <v>-1</v>
      </c>
      <c r="BH204" s="209">
        <v>207</v>
      </c>
      <c r="BI204" s="209">
        <v>-12</v>
      </c>
      <c r="BJ204" s="209">
        <v>0</v>
      </c>
      <c r="BK204" s="209">
        <v>-8</v>
      </c>
      <c r="BL204" s="209">
        <v>-4</v>
      </c>
      <c r="BM204" s="209">
        <v>0</v>
      </c>
      <c r="BN204" s="209"/>
      <c r="BO204" s="209"/>
      <c r="BP204" s="209"/>
      <c r="BQ204" s="209"/>
      <c r="BR204" s="209"/>
      <c r="BS204" s="209"/>
    </row>
    <row r="205" spans="54:71" x14ac:dyDescent="0.25">
      <c r="BB205" s="229" t="s">
        <v>1669</v>
      </c>
      <c r="BC205" s="230" t="s">
        <v>727</v>
      </c>
      <c r="BD205" s="209">
        <v>13</v>
      </c>
      <c r="BE205" s="209">
        <v>13</v>
      </c>
      <c r="BF205" s="209">
        <v>0</v>
      </c>
      <c r="BG205" s="209">
        <v>3</v>
      </c>
      <c r="BH205" s="209">
        <v>7</v>
      </c>
      <c r="BI205" s="209">
        <v>3</v>
      </c>
      <c r="BJ205" s="209">
        <v>0</v>
      </c>
      <c r="BK205" s="209">
        <v>3</v>
      </c>
      <c r="BL205" s="209">
        <v>0</v>
      </c>
      <c r="BM205" s="209">
        <v>0</v>
      </c>
      <c r="BN205" s="209"/>
      <c r="BO205" s="209"/>
      <c r="BP205" s="209"/>
      <c r="BQ205" s="209"/>
      <c r="BR205" s="209"/>
      <c r="BS205" s="209"/>
    </row>
    <row r="206" spans="54:71" x14ac:dyDescent="0.25">
      <c r="BB206" s="229" t="s">
        <v>1670</v>
      </c>
      <c r="BC206" s="230" t="s">
        <v>528</v>
      </c>
      <c r="BD206" s="209">
        <v>-184</v>
      </c>
      <c r="BE206" s="209">
        <v>-184</v>
      </c>
      <c r="BF206" s="209">
        <v>0</v>
      </c>
      <c r="BG206" s="209">
        <v>0</v>
      </c>
      <c r="BH206" s="209">
        <v>-2</v>
      </c>
      <c r="BI206" s="209">
        <v>-182</v>
      </c>
      <c r="BJ206" s="209">
        <v>-143</v>
      </c>
      <c r="BK206" s="209">
        <v>-38</v>
      </c>
      <c r="BL206" s="209">
        <v>0</v>
      </c>
      <c r="BM206" s="209">
        <v>0</v>
      </c>
      <c r="BN206" s="209"/>
      <c r="BO206" s="209"/>
      <c r="BP206" s="209"/>
      <c r="BQ206" s="209"/>
      <c r="BR206" s="209"/>
      <c r="BS206" s="209"/>
    </row>
    <row r="207" spans="54:71" x14ac:dyDescent="0.25">
      <c r="BB207" s="229" t="s">
        <v>1671</v>
      </c>
      <c r="BC207" s="230" t="s">
        <v>0</v>
      </c>
      <c r="BD207" s="209">
        <v>21</v>
      </c>
      <c r="BE207" s="209">
        <v>21</v>
      </c>
      <c r="BF207" s="209">
        <v>0</v>
      </c>
      <c r="BG207" s="209">
        <v>0</v>
      </c>
      <c r="BH207" s="209">
        <v>47</v>
      </c>
      <c r="BI207" s="209">
        <v>-27</v>
      </c>
      <c r="BJ207" s="209">
        <v>-36</v>
      </c>
      <c r="BK207" s="209">
        <v>10</v>
      </c>
      <c r="BL207" s="209">
        <v>0</v>
      </c>
      <c r="BM207" s="209">
        <v>0</v>
      </c>
      <c r="BN207" s="209"/>
      <c r="BO207" s="209"/>
      <c r="BP207" s="209"/>
      <c r="BQ207" s="209"/>
      <c r="BR207" s="209"/>
      <c r="BS207" s="209"/>
    </row>
    <row r="208" spans="54:71" x14ac:dyDescent="0.25">
      <c r="BB208" s="229" t="s">
        <v>1672</v>
      </c>
      <c r="BC208" s="230" t="s">
        <v>216</v>
      </c>
      <c r="BD208" s="209">
        <v>90</v>
      </c>
      <c r="BE208" s="209">
        <v>32</v>
      </c>
      <c r="BF208" s="209">
        <v>58</v>
      </c>
      <c r="BG208" s="209">
        <v>47</v>
      </c>
      <c r="BH208" s="209">
        <v>84</v>
      </c>
      <c r="BI208" s="209">
        <v>-40</v>
      </c>
      <c r="BJ208" s="209">
        <v>-13</v>
      </c>
      <c r="BK208" s="209">
        <v>-28</v>
      </c>
      <c r="BL208" s="209">
        <v>2</v>
      </c>
      <c r="BM208" s="209">
        <v>0</v>
      </c>
      <c r="BN208" s="209"/>
      <c r="BO208" s="209"/>
      <c r="BP208" s="209"/>
      <c r="BQ208" s="209"/>
      <c r="BR208" s="209"/>
      <c r="BS208" s="209"/>
    </row>
    <row r="209" spans="54:71" x14ac:dyDescent="0.25">
      <c r="BB209" s="229" t="s">
        <v>1673</v>
      </c>
      <c r="BC209" s="230" t="s">
        <v>723</v>
      </c>
      <c r="BD209" s="209">
        <v>-1</v>
      </c>
      <c r="BE209" s="209">
        <v>-1</v>
      </c>
      <c r="BF209" s="209">
        <v>0</v>
      </c>
      <c r="BG209" s="209">
        <v>0</v>
      </c>
      <c r="BH209" s="209">
        <v>0</v>
      </c>
      <c r="BI209" s="209">
        <v>-1</v>
      </c>
      <c r="BJ209" s="209">
        <v>0</v>
      </c>
      <c r="BK209" s="209">
        <v>0</v>
      </c>
      <c r="BL209" s="209">
        <v>-1</v>
      </c>
      <c r="BM209" s="209">
        <v>0</v>
      </c>
      <c r="BN209" s="209"/>
      <c r="BO209" s="209"/>
      <c r="BP209" s="209"/>
      <c r="BQ209" s="209"/>
      <c r="BR209" s="209"/>
      <c r="BS209" s="209"/>
    </row>
    <row r="210" spans="54:71" x14ac:dyDescent="0.25">
      <c r="BB210" s="229" t="s">
        <v>1674</v>
      </c>
      <c r="BC210" s="230" t="s">
        <v>221</v>
      </c>
      <c r="BD210" s="209">
        <v>-856</v>
      </c>
      <c r="BE210" s="209">
        <v>-382</v>
      </c>
      <c r="BF210" s="209">
        <v>-474</v>
      </c>
      <c r="BG210" s="209">
        <v>-214</v>
      </c>
      <c r="BH210" s="209">
        <v>-537</v>
      </c>
      <c r="BI210" s="209">
        <v>-105</v>
      </c>
      <c r="BJ210" s="209">
        <v>-1</v>
      </c>
      <c r="BK210" s="209">
        <v>-107</v>
      </c>
      <c r="BL210" s="209">
        <v>3</v>
      </c>
      <c r="BM210" s="209">
        <v>0</v>
      </c>
      <c r="BN210" s="209"/>
      <c r="BO210" s="209"/>
      <c r="BP210" s="209"/>
      <c r="BQ210" s="209"/>
      <c r="BR210" s="209"/>
      <c r="BS210" s="209"/>
    </row>
    <row r="211" spans="54:71" x14ac:dyDescent="0.25">
      <c r="BB211" s="229" t="s">
        <v>1675</v>
      </c>
      <c r="BC211" s="230" t="s">
        <v>3</v>
      </c>
      <c r="BD211" s="209">
        <v>443</v>
      </c>
      <c r="BE211" s="209">
        <v>123</v>
      </c>
      <c r="BF211" s="209">
        <v>320</v>
      </c>
      <c r="BG211" s="209">
        <v>326</v>
      </c>
      <c r="BH211" s="209">
        <v>-52</v>
      </c>
      <c r="BI211" s="209">
        <v>169</v>
      </c>
      <c r="BJ211" s="209">
        <v>-28</v>
      </c>
      <c r="BK211" s="209">
        <v>130</v>
      </c>
      <c r="BL211" s="209">
        <v>66</v>
      </c>
      <c r="BM211" s="209">
        <v>0</v>
      </c>
      <c r="BN211" s="209"/>
      <c r="BO211" s="209"/>
      <c r="BP211" s="209"/>
      <c r="BQ211" s="209"/>
      <c r="BR211" s="209"/>
      <c r="BS211" s="209"/>
    </row>
    <row r="212" spans="54:71" x14ac:dyDescent="0.25">
      <c r="BB212" s="229" t="s">
        <v>1676</v>
      </c>
      <c r="BC212" s="230" t="s">
        <v>236</v>
      </c>
      <c r="BD212" s="209">
        <v>1</v>
      </c>
      <c r="BE212" s="209">
        <v>0</v>
      </c>
      <c r="BF212" s="209">
        <v>1</v>
      </c>
      <c r="BG212" s="209">
        <v>0</v>
      </c>
      <c r="BH212" s="209">
        <v>0</v>
      </c>
      <c r="BI212" s="209">
        <v>1</v>
      </c>
      <c r="BJ212" s="209">
        <v>2</v>
      </c>
      <c r="BK212" s="209">
        <v>0</v>
      </c>
      <c r="BL212" s="209">
        <v>0</v>
      </c>
      <c r="BM212" s="209">
        <v>0</v>
      </c>
      <c r="BN212" s="209"/>
      <c r="BO212" s="209"/>
      <c r="BP212" s="209"/>
      <c r="BQ212" s="209"/>
      <c r="BR212" s="209"/>
      <c r="BS212" s="209"/>
    </row>
    <row r="213" spans="54:71" x14ac:dyDescent="0.25">
      <c r="BB213" s="229" t="s">
        <v>1677</v>
      </c>
      <c r="BC213" s="230" t="s">
        <v>648</v>
      </c>
      <c r="BD213" s="209">
        <v>0</v>
      </c>
      <c r="BE213" s="209">
        <v>0</v>
      </c>
      <c r="BF213" s="209">
        <v>0</v>
      </c>
      <c r="BG213" s="209">
        <v>0</v>
      </c>
      <c r="BH213" s="209">
        <v>0</v>
      </c>
      <c r="BI213" s="209">
        <v>0</v>
      </c>
      <c r="BJ213" s="209">
        <v>0</v>
      </c>
      <c r="BK213" s="209">
        <v>0</v>
      </c>
      <c r="BL213" s="209">
        <v>0</v>
      </c>
      <c r="BM213" s="209">
        <v>0</v>
      </c>
      <c r="BN213" s="209"/>
      <c r="BO213" s="209"/>
      <c r="BP213" s="209"/>
      <c r="BQ213" s="209"/>
      <c r="BR213" s="209"/>
      <c r="BS213" s="209"/>
    </row>
    <row r="214" spans="54:71" x14ac:dyDescent="0.25">
      <c r="BB214" s="229" t="s">
        <v>1678</v>
      </c>
      <c r="BC214" s="230" t="s">
        <v>620</v>
      </c>
      <c r="BD214" s="209">
        <v>0</v>
      </c>
      <c r="BE214" s="209">
        <v>0</v>
      </c>
      <c r="BF214" s="209">
        <v>0</v>
      </c>
      <c r="BG214" s="209">
        <v>0</v>
      </c>
      <c r="BH214" s="209">
        <v>0</v>
      </c>
      <c r="BI214" s="209">
        <v>0</v>
      </c>
      <c r="BJ214" s="209">
        <v>0</v>
      </c>
      <c r="BK214" s="209">
        <v>0</v>
      </c>
      <c r="BL214" s="209">
        <v>0</v>
      </c>
      <c r="BM214" s="209">
        <v>0</v>
      </c>
      <c r="BN214" s="209"/>
      <c r="BO214" s="209"/>
      <c r="BP214" s="209"/>
      <c r="BQ214" s="209"/>
      <c r="BR214" s="209"/>
      <c r="BS214" s="209"/>
    </row>
    <row r="215" spans="54:71" x14ac:dyDescent="0.25">
      <c r="BB215" s="229" t="s">
        <v>1679</v>
      </c>
      <c r="BC215" s="230" t="s">
        <v>618</v>
      </c>
      <c r="BD215" s="209">
        <v>19</v>
      </c>
      <c r="BE215" s="209">
        <v>19</v>
      </c>
      <c r="BF215" s="209">
        <v>0</v>
      </c>
      <c r="BG215" s="209">
        <v>0</v>
      </c>
      <c r="BH215" s="209">
        <v>15</v>
      </c>
      <c r="BI215" s="209">
        <v>3</v>
      </c>
      <c r="BJ215" s="209">
        <v>0</v>
      </c>
      <c r="BK215" s="209">
        <v>3</v>
      </c>
      <c r="BL215" s="209">
        <v>0</v>
      </c>
      <c r="BM215" s="209">
        <v>0</v>
      </c>
      <c r="BN215" s="209"/>
      <c r="BO215" s="209"/>
      <c r="BP215" s="209"/>
      <c r="BQ215" s="209"/>
      <c r="BR215" s="209"/>
      <c r="BS215" s="209"/>
    </row>
    <row r="216" spans="54:71" x14ac:dyDescent="0.25">
      <c r="BB216" s="229" t="s">
        <v>1680</v>
      </c>
      <c r="BC216" s="230" t="s">
        <v>204</v>
      </c>
      <c r="BD216" s="209">
        <v>0</v>
      </c>
      <c r="BE216" s="209">
        <v>0</v>
      </c>
      <c r="BF216" s="209">
        <v>0</v>
      </c>
      <c r="BG216" s="209">
        <v>0</v>
      </c>
      <c r="BH216" s="209">
        <v>0</v>
      </c>
      <c r="BI216" s="209">
        <v>0</v>
      </c>
      <c r="BJ216" s="209">
        <v>0</v>
      </c>
      <c r="BK216" s="209">
        <v>0</v>
      </c>
      <c r="BL216" s="209">
        <v>0</v>
      </c>
      <c r="BM216" s="209">
        <v>0</v>
      </c>
      <c r="BN216" s="209"/>
      <c r="BO216" s="209"/>
      <c r="BP216" s="209"/>
      <c r="BQ216" s="209"/>
      <c r="BR216" s="209"/>
      <c r="BS216" s="209"/>
    </row>
    <row r="217" spans="54:71" x14ac:dyDescent="0.25">
      <c r="BB217" s="229" t="s">
        <v>1681</v>
      </c>
      <c r="BC217" s="230" t="s">
        <v>217</v>
      </c>
      <c r="BD217" s="209">
        <v>70</v>
      </c>
      <c r="BE217" s="209">
        <v>82</v>
      </c>
      <c r="BF217" s="209">
        <v>-12</v>
      </c>
      <c r="BG217" s="209">
        <v>137</v>
      </c>
      <c r="BH217" s="209">
        <v>-44</v>
      </c>
      <c r="BI217" s="209">
        <v>-23</v>
      </c>
      <c r="BJ217" s="209">
        <v>-8</v>
      </c>
      <c r="BK217" s="209">
        <v>-14</v>
      </c>
      <c r="BL217" s="209">
        <v>-1</v>
      </c>
      <c r="BM217" s="209">
        <v>0</v>
      </c>
      <c r="BN217" s="209"/>
      <c r="BO217" s="209"/>
      <c r="BP217" s="209"/>
      <c r="BQ217" s="209"/>
      <c r="BR217" s="209"/>
      <c r="BS217" s="209"/>
    </row>
    <row r="218" spans="54:71" x14ac:dyDescent="0.25">
      <c r="BB218" s="229" t="s">
        <v>1682</v>
      </c>
      <c r="BC218" s="230" t="s">
        <v>36</v>
      </c>
      <c r="BD218" s="209">
        <v>22</v>
      </c>
      <c r="BE218" s="209">
        <v>22</v>
      </c>
      <c r="BF218" s="209">
        <v>0</v>
      </c>
      <c r="BG218" s="209">
        <v>-8</v>
      </c>
      <c r="BH218" s="209">
        <v>49</v>
      </c>
      <c r="BI218" s="209">
        <v>-18</v>
      </c>
      <c r="BJ218" s="209">
        <v>0</v>
      </c>
      <c r="BK218" s="209">
        <v>-18</v>
      </c>
      <c r="BL218" s="209">
        <v>0</v>
      </c>
      <c r="BM218" s="209">
        <v>0</v>
      </c>
      <c r="BN218" s="209"/>
      <c r="BO218" s="209"/>
      <c r="BP218" s="209"/>
      <c r="BQ218" s="209"/>
      <c r="BR218" s="209"/>
      <c r="BS218" s="209"/>
    </row>
    <row r="219" spans="54:71" x14ac:dyDescent="0.25">
      <c r="BB219" s="229" t="s">
        <v>1683</v>
      </c>
      <c r="BC219" s="230" t="s">
        <v>1684</v>
      </c>
      <c r="BD219" s="209">
        <v>1</v>
      </c>
      <c r="BE219" s="209">
        <v>1</v>
      </c>
      <c r="BF219" s="209">
        <v>0</v>
      </c>
      <c r="BG219" s="209">
        <v>0</v>
      </c>
      <c r="BH219" s="209">
        <v>0</v>
      </c>
      <c r="BI219" s="209">
        <v>1</v>
      </c>
      <c r="BJ219" s="209">
        <v>0</v>
      </c>
      <c r="BK219" s="209">
        <v>1</v>
      </c>
      <c r="BL219" s="209">
        <v>0</v>
      </c>
      <c r="BM219" s="209">
        <v>0</v>
      </c>
      <c r="BN219" s="209"/>
      <c r="BO219" s="209"/>
      <c r="BP219" s="209"/>
      <c r="BQ219" s="209"/>
      <c r="BR219" s="209"/>
      <c r="BS219" s="209"/>
    </row>
    <row r="220" spans="54:71" x14ac:dyDescent="0.25">
      <c r="BB220" s="229" t="s">
        <v>1685</v>
      </c>
      <c r="BC220" s="230" t="s">
        <v>31</v>
      </c>
      <c r="BD220" s="209">
        <v>217</v>
      </c>
      <c r="BE220" s="209">
        <v>137</v>
      </c>
      <c r="BF220" s="209">
        <v>79</v>
      </c>
      <c r="BG220" s="209">
        <v>43</v>
      </c>
      <c r="BH220" s="209">
        <v>70</v>
      </c>
      <c r="BI220" s="209">
        <v>103</v>
      </c>
      <c r="BJ220" s="209">
        <v>-1</v>
      </c>
      <c r="BK220" s="209">
        <v>103</v>
      </c>
      <c r="BL220" s="209">
        <v>1</v>
      </c>
      <c r="BM220" s="209">
        <v>0</v>
      </c>
      <c r="BN220" s="209"/>
      <c r="BO220" s="209"/>
      <c r="BP220" s="209"/>
      <c r="BQ220" s="209"/>
      <c r="BR220" s="209"/>
      <c r="BS220" s="209"/>
    </row>
    <row r="221" spans="54:71" x14ac:dyDescent="0.25">
      <c r="BB221" s="229" t="s">
        <v>1686</v>
      </c>
      <c r="BC221" s="230" t="s">
        <v>67</v>
      </c>
      <c r="BD221" s="209">
        <v>10</v>
      </c>
      <c r="BE221" s="209">
        <v>10</v>
      </c>
      <c r="BF221" s="209">
        <v>0</v>
      </c>
      <c r="BG221" s="209">
        <v>4</v>
      </c>
      <c r="BH221" s="209">
        <v>12</v>
      </c>
      <c r="BI221" s="209">
        <v>-7</v>
      </c>
      <c r="BJ221" s="209">
        <v>-1</v>
      </c>
      <c r="BK221" s="209">
        <v>2</v>
      </c>
      <c r="BL221" s="209">
        <v>-7</v>
      </c>
      <c r="BM221" s="209">
        <v>0</v>
      </c>
      <c r="BN221" s="209"/>
      <c r="BO221" s="209"/>
      <c r="BP221" s="209"/>
      <c r="BQ221" s="209"/>
      <c r="BR221" s="209"/>
      <c r="BS221" s="209"/>
    </row>
    <row r="222" spans="54:71" x14ac:dyDescent="0.25">
      <c r="BB222" s="229" t="s">
        <v>1687</v>
      </c>
      <c r="BC222" s="230" t="s">
        <v>754</v>
      </c>
      <c r="BD222" s="209">
        <v>0</v>
      </c>
      <c r="BE222" s="209">
        <v>0</v>
      </c>
      <c r="BF222" s="209">
        <v>0</v>
      </c>
      <c r="BG222" s="209">
        <v>0</v>
      </c>
      <c r="BH222" s="209">
        <v>0</v>
      </c>
      <c r="BI222" s="209">
        <v>0</v>
      </c>
      <c r="BJ222" s="209">
        <v>0</v>
      </c>
      <c r="BK222" s="209">
        <v>0</v>
      </c>
      <c r="BL222" s="209">
        <v>0</v>
      </c>
      <c r="BM222" s="209">
        <v>0</v>
      </c>
      <c r="BN222" s="209"/>
      <c r="BO222" s="209"/>
      <c r="BP222" s="209"/>
      <c r="BQ222" s="209"/>
      <c r="BR222" s="209"/>
      <c r="BS222" s="209"/>
    </row>
    <row r="223" spans="54:71" x14ac:dyDescent="0.25">
      <c r="BB223" s="229" t="s">
        <v>1688</v>
      </c>
      <c r="BC223" s="230" t="s">
        <v>785</v>
      </c>
      <c r="BD223" s="209">
        <v>-7</v>
      </c>
      <c r="BE223" s="209">
        <v>-7</v>
      </c>
      <c r="BF223" s="209">
        <v>0</v>
      </c>
      <c r="BG223" s="209">
        <v>0</v>
      </c>
      <c r="BH223" s="209">
        <v>0</v>
      </c>
      <c r="BI223" s="209">
        <v>-7</v>
      </c>
      <c r="BJ223" s="209">
        <v>0</v>
      </c>
      <c r="BK223" s="209">
        <v>-7</v>
      </c>
      <c r="BL223" s="209">
        <v>0</v>
      </c>
      <c r="BM223" s="209">
        <v>0</v>
      </c>
      <c r="BN223" s="209"/>
      <c r="BO223" s="209"/>
      <c r="BP223" s="209"/>
      <c r="BQ223" s="209"/>
      <c r="BR223" s="209"/>
      <c r="BS223" s="209"/>
    </row>
    <row r="224" spans="54:71" x14ac:dyDescent="0.25">
      <c r="BB224" s="229" t="s">
        <v>1689</v>
      </c>
      <c r="BC224" s="230" t="s">
        <v>14</v>
      </c>
      <c r="BD224" s="209">
        <v>-36</v>
      </c>
      <c r="BE224" s="209">
        <v>-36</v>
      </c>
      <c r="BF224" s="209">
        <v>0</v>
      </c>
      <c r="BG224" s="209">
        <v>-3</v>
      </c>
      <c r="BH224" s="209">
        <v>-38</v>
      </c>
      <c r="BI224" s="209">
        <v>6</v>
      </c>
      <c r="BJ224" s="209">
        <v>0</v>
      </c>
      <c r="BK224" s="209">
        <v>6</v>
      </c>
      <c r="BL224" s="209">
        <v>0</v>
      </c>
      <c r="BM224" s="209">
        <v>0</v>
      </c>
      <c r="BN224" s="209"/>
      <c r="BO224" s="209"/>
      <c r="BP224" s="209"/>
      <c r="BQ224" s="209"/>
      <c r="BR224" s="209"/>
      <c r="BS224" s="209"/>
    </row>
    <row r="225" spans="54:71" x14ac:dyDescent="0.25">
      <c r="BB225" s="229" t="s">
        <v>1690</v>
      </c>
      <c r="BC225" s="230" t="s">
        <v>659</v>
      </c>
      <c r="BD225" s="209">
        <v>0</v>
      </c>
      <c r="BE225" s="209">
        <v>0</v>
      </c>
      <c r="BF225" s="209">
        <v>0</v>
      </c>
      <c r="BG225" s="209">
        <v>0</v>
      </c>
      <c r="BH225" s="209">
        <v>0</v>
      </c>
      <c r="BI225" s="209">
        <v>0</v>
      </c>
      <c r="BJ225" s="209">
        <v>0</v>
      </c>
      <c r="BK225" s="209">
        <v>0</v>
      </c>
      <c r="BL225" s="209">
        <v>0</v>
      </c>
      <c r="BM225" s="209">
        <v>0</v>
      </c>
      <c r="BN225" s="209"/>
      <c r="BO225" s="209"/>
      <c r="BP225" s="209"/>
      <c r="BQ225" s="209"/>
      <c r="BR225" s="209"/>
      <c r="BS225" s="209"/>
    </row>
    <row r="226" spans="54:71" x14ac:dyDescent="0.25">
      <c r="BB226" s="229" t="s">
        <v>1691</v>
      </c>
      <c r="BC226" s="230" t="s">
        <v>733</v>
      </c>
      <c r="BD226" s="209">
        <v>0</v>
      </c>
      <c r="BE226" s="209">
        <v>0</v>
      </c>
      <c r="BF226" s="209">
        <v>0</v>
      </c>
      <c r="BG226" s="209">
        <v>0</v>
      </c>
      <c r="BH226" s="209">
        <v>0</v>
      </c>
      <c r="BI226" s="209">
        <v>0</v>
      </c>
      <c r="BJ226" s="209">
        <v>0</v>
      </c>
      <c r="BK226" s="209">
        <v>0</v>
      </c>
      <c r="BL226" s="209">
        <v>0</v>
      </c>
      <c r="BM226" s="209">
        <v>0</v>
      </c>
      <c r="BN226" s="209"/>
      <c r="BO226" s="209"/>
      <c r="BP226" s="209"/>
      <c r="BQ226" s="209"/>
      <c r="BR226" s="209"/>
      <c r="BS226" s="209"/>
    </row>
    <row r="227" spans="54:71" x14ac:dyDescent="0.25">
      <c r="BB227" s="229" t="s">
        <v>1692</v>
      </c>
      <c r="BC227" s="230" t="s">
        <v>233</v>
      </c>
      <c r="BD227" s="209">
        <v>252</v>
      </c>
      <c r="BE227" s="209">
        <v>252</v>
      </c>
      <c r="BF227" s="209">
        <v>0</v>
      </c>
      <c r="BG227" s="209">
        <v>101</v>
      </c>
      <c r="BH227" s="209">
        <v>151</v>
      </c>
      <c r="BI227" s="209">
        <v>1</v>
      </c>
      <c r="BJ227" s="209">
        <v>0</v>
      </c>
      <c r="BK227" s="209">
        <v>0</v>
      </c>
      <c r="BL227" s="209">
        <v>1</v>
      </c>
      <c r="BM227" s="209">
        <v>0</v>
      </c>
      <c r="BN227" s="209"/>
      <c r="BO227" s="209"/>
      <c r="BP227" s="209"/>
      <c r="BQ227" s="209"/>
      <c r="BR227" s="209"/>
      <c r="BS227" s="209"/>
    </row>
    <row r="228" spans="54:71" x14ac:dyDescent="0.25">
      <c r="BB228" s="229" t="s">
        <v>1693</v>
      </c>
      <c r="BC228" s="230" t="s">
        <v>768</v>
      </c>
      <c r="BD228" s="209">
        <v>0</v>
      </c>
      <c r="BE228" s="209">
        <v>0</v>
      </c>
      <c r="BF228" s="209">
        <v>0</v>
      </c>
      <c r="BG228" s="209">
        <v>0</v>
      </c>
      <c r="BH228" s="209">
        <v>0</v>
      </c>
      <c r="BI228" s="209">
        <v>0</v>
      </c>
      <c r="BJ228" s="209">
        <v>0</v>
      </c>
      <c r="BK228" s="209">
        <v>0</v>
      </c>
      <c r="BL228" s="209">
        <v>0</v>
      </c>
      <c r="BM228" s="209">
        <v>0</v>
      </c>
      <c r="BN228" s="209"/>
      <c r="BO228" s="209"/>
      <c r="BP228" s="209"/>
      <c r="BQ228" s="209"/>
      <c r="BR228" s="209"/>
      <c r="BS228" s="209"/>
    </row>
    <row r="229" spans="54:71" x14ac:dyDescent="0.25">
      <c r="BB229" s="229" t="s">
        <v>1694</v>
      </c>
      <c r="BC229" s="230" t="s">
        <v>18</v>
      </c>
      <c r="BD229" s="209">
        <v>96</v>
      </c>
      <c r="BE229" s="209">
        <v>94</v>
      </c>
      <c r="BF229" s="209">
        <v>2</v>
      </c>
      <c r="BG229" s="209">
        <v>83</v>
      </c>
      <c r="BH229" s="209">
        <v>13</v>
      </c>
      <c r="BI229" s="209">
        <v>0</v>
      </c>
      <c r="BJ229" s="209">
        <v>0</v>
      </c>
      <c r="BK229" s="209">
        <v>0</v>
      </c>
      <c r="BL229" s="209">
        <v>0</v>
      </c>
      <c r="BM229" s="209">
        <v>0</v>
      </c>
      <c r="BN229" s="209"/>
      <c r="BO229" s="209"/>
      <c r="BP229" s="209"/>
      <c r="BQ229" s="209"/>
      <c r="BR229" s="209"/>
      <c r="BS229" s="209"/>
    </row>
    <row r="230" spans="54:71" x14ac:dyDescent="0.25">
      <c r="BB230" s="229" t="s">
        <v>1695</v>
      </c>
      <c r="BC230" s="230" t="s">
        <v>738</v>
      </c>
      <c r="BD230" s="209">
        <v>71</v>
      </c>
      <c r="BE230" s="209">
        <v>5</v>
      </c>
      <c r="BF230" s="209">
        <v>67</v>
      </c>
      <c r="BG230" s="209">
        <v>0</v>
      </c>
      <c r="BH230" s="209">
        <v>76</v>
      </c>
      <c r="BI230" s="209">
        <v>-5</v>
      </c>
      <c r="BJ230" s="209">
        <v>-2</v>
      </c>
      <c r="BK230" s="209">
        <v>-3</v>
      </c>
      <c r="BL230" s="209">
        <v>1</v>
      </c>
      <c r="BM230" s="209">
        <v>0</v>
      </c>
      <c r="BN230" s="209"/>
      <c r="BO230" s="209"/>
      <c r="BP230" s="209"/>
      <c r="BQ230" s="209"/>
      <c r="BR230" s="209"/>
      <c r="BS230" s="209"/>
    </row>
    <row r="231" spans="54:71" x14ac:dyDescent="0.25">
      <c r="BB231" s="229" t="s">
        <v>1696</v>
      </c>
      <c r="BC231" s="230" t="s">
        <v>223</v>
      </c>
      <c r="BD231" s="209">
        <v>27</v>
      </c>
      <c r="BE231" s="209">
        <v>27</v>
      </c>
      <c r="BF231" s="209">
        <v>0</v>
      </c>
      <c r="BG231" s="209">
        <v>31</v>
      </c>
      <c r="BH231" s="209">
        <v>-4</v>
      </c>
      <c r="BI231" s="209">
        <v>0</v>
      </c>
      <c r="BJ231" s="209">
        <v>0</v>
      </c>
      <c r="BK231" s="209">
        <v>2</v>
      </c>
      <c r="BL231" s="209">
        <v>-3</v>
      </c>
      <c r="BM231" s="209">
        <v>0</v>
      </c>
      <c r="BN231" s="209"/>
      <c r="BO231" s="209"/>
      <c r="BP231" s="209"/>
      <c r="BQ231" s="209"/>
      <c r="BR231" s="209"/>
      <c r="BS231" s="209"/>
    </row>
    <row r="232" spans="54:71" x14ac:dyDescent="0.25">
      <c r="BB232" s="229" t="s">
        <v>1697</v>
      </c>
      <c r="BC232" s="230" t="s">
        <v>700</v>
      </c>
      <c r="BD232" s="209">
        <v>54</v>
      </c>
      <c r="BE232" s="209">
        <v>54</v>
      </c>
      <c r="BF232" s="209">
        <v>0</v>
      </c>
      <c r="BG232" s="209">
        <v>60</v>
      </c>
      <c r="BH232" s="209">
        <v>0</v>
      </c>
      <c r="BI232" s="209">
        <v>-6</v>
      </c>
      <c r="BJ232" s="209">
        <v>0</v>
      </c>
      <c r="BK232" s="209">
        <v>-5</v>
      </c>
      <c r="BL232" s="209">
        <v>-1</v>
      </c>
      <c r="BM232" s="209">
        <v>0</v>
      </c>
      <c r="BN232" s="209"/>
      <c r="BO232" s="209"/>
      <c r="BP232" s="209"/>
      <c r="BQ232" s="209"/>
      <c r="BR232" s="209"/>
      <c r="BS232" s="209"/>
    </row>
    <row r="233" spans="54:71" x14ac:dyDescent="0.25">
      <c r="BB233" s="229" t="s">
        <v>1698</v>
      </c>
      <c r="BC233" s="230" t="s">
        <v>672</v>
      </c>
      <c r="BD233" s="209">
        <v>0</v>
      </c>
      <c r="BE233" s="209">
        <v>0</v>
      </c>
      <c r="BF233" s="209">
        <v>0</v>
      </c>
      <c r="BG233" s="209">
        <v>0</v>
      </c>
      <c r="BH233" s="209">
        <v>0</v>
      </c>
      <c r="BI233" s="209">
        <v>0</v>
      </c>
      <c r="BJ233" s="209">
        <v>0</v>
      </c>
      <c r="BK233" s="209">
        <v>0</v>
      </c>
      <c r="BL233" s="209">
        <v>0</v>
      </c>
      <c r="BM233" s="209">
        <v>0</v>
      </c>
      <c r="BN233" s="209"/>
      <c r="BO233" s="209"/>
      <c r="BP233" s="209"/>
      <c r="BQ233" s="209"/>
      <c r="BR233" s="209"/>
      <c r="BS233" s="209"/>
    </row>
    <row r="234" spans="54:71" x14ac:dyDescent="0.25">
      <c r="BB234" s="229" t="s">
        <v>1699</v>
      </c>
      <c r="BC234" s="230" t="s">
        <v>1700</v>
      </c>
      <c r="BD234" s="209">
        <v>0</v>
      </c>
      <c r="BE234" s="209">
        <v>0</v>
      </c>
      <c r="BF234" s="209">
        <v>0</v>
      </c>
      <c r="BG234" s="209">
        <v>0</v>
      </c>
      <c r="BH234" s="209">
        <v>0</v>
      </c>
      <c r="BI234" s="209">
        <v>0</v>
      </c>
      <c r="BJ234" s="209">
        <v>0</v>
      </c>
      <c r="BK234" s="209">
        <v>0</v>
      </c>
      <c r="BL234" s="209">
        <v>0</v>
      </c>
      <c r="BM234" s="209">
        <v>0</v>
      </c>
      <c r="BN234" s="209"/>
      <c r="BO234" s="209"/>
      <c r="BP234" s="209"/>
      <c r="BQ234" s="209"/>
      <c r="BR234" s="209"/>
      <c r="BS234" s="209"/>
    </row>
    <row r="235" spans="54:71" x14ac:dyDescent="0.25">
      <c r="BB235" s="229" t="s">
        <v>1701</v>
      </c>
      <c r="BC235" s="230" t="s">
        <v>54</v>
      </c>
      <c r="BD235" s="209">
        <v>6</v>
      </c>
      <c r="BE235" s="209">
        <v>6</v>
      </c>
      <c r="BF235" s="209">
        <v>0</v>
      </c>
      <c r="BG235" s="209">
        <v>0</v>
      </c>
      <c r="BH235" s="209">
        <v>0</v>
      </c>
      <c r="BI235" s="209">
        <v>6</v>
      </c>
      <c r="BJ235" s="209">
        <v>0</v>
      </c>
      <c r="BK235" s="209">
        <v>5</v>
      </c>
      <c r="BL235" s="209">
        <v>0</v>
      </c>
      <c r="BM235" s="209">
        <v>0</v>
      </c>
      <c r="BN235" s="209"/>
      <c r="BO235" s="209"/>
      <c r="BP235" s="209"/>
      <c r="BQ235" s="209"/>
      <c r="BR235" s="209"/>
      <c r="BS235" s="209"/>
    </row>
    <row r="236" spans="54:71" x14ac:dyDescent="0.25">
      <c r="BB236" s="229" t="s">
        <v>1702</v>
      </c>
      <c r="BC236" s="230" t="s">
        <v>642</v>
      </c>
      <c r="BD236" s="209">
        <v>0</v>
      </c>
      <c r="BE236" s="209">
        <v>0</v>
      </c>
      <c r="BF236" s="209">
        <v>0</v>
      </c>
      <c r="BG236" s="209">
        <v>0</v>
      </c>
      <c r="BH236" s="209">
        <v>0</v>
      </c>
      <c r="BI236" s="209">
        <v>0</v>
      </c>
      <c r="BJ236" s="209">
        <v>0</v>
      </c>
      <c r="BK236" s="209">
        <v>0</v>
      </c>
      <c r="BL236" s="209">
        <v>0</v>
      </c>
      <c r="BM236" s="209">
        <v>0</v>
      </c>
      <c r="BN236" s="209"/>
      <c r="BO236" s="209"/>
      <c r="BP236" s="209"/>
      <c r="BQ236" s="209"/>
      <c r="BR236" s="209"/>
      <c r="BS236" s="209"/>
    </row>
    <row r="237" spans="54:71" x14ac:dyDescent="0.25">
      <c r="BB237" s="229" t="s">
        <v>1703</v>
      </c>
      <c r="BC237" s="230" t="s">
        <v>56</v>
      </c>
      <c r="BD237" s="209">
        <v>-115</v>
      </c>
      <c r="BE237" s="209">
        <v>-57</v>
      </c>
      <c r="BF237" s="209">
        <v>-58</v>
      </c>
      <c r="BG237" s="209">
        <v>-13</v>
      </c>
      <c r="BH237" s="209">
        <v>-46</v>
      </c>
      <c r="BI237" s="209">
        <v>-56</v>
      </c>
      <c r="BJ237" s="209">
        <v>0</v>
      </c>
      <c r="BK237" s="209">
        <v>-55</v>
      </c>
      <c r="BL237" s="209">
        <v>-1</v>
      </c>
      <c r="BM237" s="209">
        <v>0</v>
      </c>
      <c r="BN237" s="209"/>
      <c r="BO237" s="209"/>
      <c r="BP237" s="209"/>
      <c r="BQ237" s="209"/>
      <c r="BR237" s="209"/>
      <c r="BS237" s="209"/>
    </row>
    <row r="238" spans="54:71" x14ac:dyDescent="0.25">
      <c r="BB238" s="229" t="s">
        <v>1704</v>
      </c>
      <c r="BC238" s="230" t="s">
        <v>668</v>
      </c>
      <c r="BD238" s="209">
        <v>0</v>
      </c>
      <c r="BE238" s="209">
        <v>0</v>
      </c>
      <c r="BF238" s="209">
        <v>0</v>
      </c>
      <c r="BG238" s="209">
        <v>0</v>
      </c>
      <c r="BH238" s="209">
        <v>0</v>
      </c>
      <c r="BI238" s="209">
        <v>0</v>
      </c>
      <c r="BJ238" s="209">
        <v>0</v>
      </c>
      <c r="BK238" s="209">
        <v>0</v>
      </c>
      <c r="BL238" s="209">
        <v>0</v>
      </c>
      <c r="BM238" s="209">
        <v>0</v>
      </c>
      <c r="BN238" s="209"/>
      <c r="BO238" s="209"/>
      <c r="BP238" s="209"/>
      <c r="BQ238" s="209"/>
      <c r="BR238" s="209"/>
      <c r="BS238" s="209"/>
    </row>
    <row r="239" spans="54:71" x14ac:dyDescent="0.25">
      <c r="BB239" s="229" t="s">
        <v>1705</v>
      </c>
      <c r="BC239" s="230" t="s">
        <v>640</v>
      </c>
      <c r="BD239" s="209">
        <v>1</v>
      </c>
      <c r="BE239" s="209">
        <v>1</v>
      </c>
      <c r="BF239" s="209">
        <v>0</v>
      </c>
      <c r="BG239" s="209">
        <v>0</v>
      </c>
      <c r="BH239" s="209">
        <v>1</v>
      </c>
      <c r="BI239" s="209">
        <v>0</v>
      </c>
      <c r="BJ239" s="209">
        <v>0</v>
      </c>
      <c r="BK239" s="209">
        <v>0</v>
      </c>
      <c r="BL239" s="209">
        <v>0</v>
      </c>
      <c r="BM239" s="209">
        <v>0</v>
      </c>
      <c r="BN239" s="209"/>
      <c r="BO239" s="209"/>
      <c r="BP239" s="209"/>
      <c r="BQ239" s="209"/>
      <c r="BR239" s="209"/>
      <c r="BS239" s="209"/>
    </row>
    <row r="240" spans="54:71" x14ac:dyDescent="0.25">
      <c r="BB240" s="229" t="s">
        <v>1706</v>
      </c>
      <c r="BC240" s="230" t="s">
        <v>208</v>
      </c>
      <c r="BD240" s="209">
        <v>1503</v>
      </c>
      <c r="BE240" s="209">
        <v>1336</v>
      </c>
      <c r="BF240" s="209">
        <v>167</v>
      </c>
      <c r="BG240" s="209">
        <v>-17</v>
      </c>
      <c r="BH240" s="209">
        <v>1040</v>
      </c>
      <c r="BI240" s="209">
        <v>480</v>
      </c>
      <c r="BJ240" s="209">
        <v>-17</v>
      </c>
      <c r="BK240" s="209">
        <v>680</v>
      </c>
      <c r="BL240" s="209">
        <v>-183</v>
      </c>
      <c r="BM240" s="209">
        <v>0</v>
      </c>
      <c r="BN240" s="209"/>
      <c r="BO240" s="209"/>
      <c r="BP240" s="209"/>
      <c r="BQ240" s="209"/>
      <c r="BR240" s="209"/>
      <c r="BS240" s="209"/>
    </row>
    <row r="241" spans="54:71" x14ac:dyDescent="0.25">
      <c r="BB241" s="229" t="s">
        <v>1707</v>
      </c>
      <c r="BC241" s="230" t="s">
        <v>51</v>
      </c>
      <c r="BD241" s="209">
        <v>6</v>
      </c>
      <c r="BE241" s="209">
        <v>21</v>
      </c>
      <c r="BF241" s="209">
        <v>-15</v>
      </c>
      <c r="BG241" s="209">
        <v>11</v>
      </c>
      <c r="BH241" s="209">
        <v>-31</v>
      </c>
      <c r="BI241" s="209">
        <v>26</v>
      </c>
      <c r="BJ241" s="209">
        <v>0</v>
      </c>
      <c r="BK241" s="209">
        <v>23</v>
      </c>
      <c r="BL241" s="209">
        <v>4</v>
      </c>
      <c r="BM241" s="209">
        <v>0</v>
      </c>
      <c r="BN241" s="209"/>
      <c r="BO241" s="209"/>
      <c r="BP241" s="209"/>
      <c r="BQ241" s="209"/>
      <c r="BR241" s="209"/>
      <c r="BS241" s="209"/>
    </row>
    <row r="242" spans="54:71" x14ac:dyDescent="0.25">
      <c r="BB242" s="229" t="s">
        <v>1708</v>
      </c>
      <c r="BC242" s="230" t="s">
        <v>238</v>
      </c>
      <c r="BD242" s="209">
        <v>-87</v>
      </c>
      <c r="BE242" s="209">
        <v>-87</v>
      </c>
      <c r="BF242" s="209">
        <v>0</v>
      </c>
      <c r="BG242" s="209">
        <v>-2</v>
      </c>
      <c r="BH242" s="209">
        <v>0</v>
      </c>
      <c r="BI242" s="209">
        <v>-85</v>
      </c>
      <c r="BJ242" s="209">
        <v>0</v>
      </c>
      <c r="BK242" s="209">
        <v>-80</v>
      </c>
      <c r="BL242" s="209">
        <v>-4</v>
      </c>
      <c r="BM242" s="209">
        <v>0</v>
      </c>
      <c r="BN242" s="209"/>
      <c r="BO242" s="209"/>
      <c r="BP242" s="209"/>
      <c r="BQ242" s="209"/>
      <c r="BR242" s="209"/>
      <c r="BS242" s="209"/>
    </row>
    <row r="243" spans="54:71" x14ac:dyDescent="0.25">
      <c r="BB243" s="229" t="s">
        <v>1709</v>
      </c>
      <c r="BC243" s="230" t="s">
        <v>680</v>
      </c>
      <c r="BD243" s="209">
        <v>-7</v>
      </c>
      <c r="BE243" s="209">
        <v>-7</v>
      </c>
      <c r="BF243" s="209">
        <v>0</v>
      </c>
      <c r="BG243" s="209">
        <v>-1</v>
      </c>
      <c r="BH243" s="209">
        <v>-7</v>
      </c>
      <c r="BI243" s="209">
        <v>1</v>
      </c>
      <c r="BJ243" s="209">
        <v>0</v>
      </c>
      <c r="BK243" s="209">
        <v>0</v>
      </c>
      <c r="BL243" s="209">
        <v>0</v>
      </c>
      <c r="BM243" s="209">
        <v>0</v>
      </c>
      <c r="BN243" s="209"/>
      <c r="BO243" s="209"/>
      <c r="BP243" s="209"/>
      <c r="BQ243" s="209"/>
      <c r="BR243" s="209"/>
      <c r="BS243" s="209"/>
    </row>
    <row r="244" spans="54:71" x14ac:dyDescent="0.25">
      <c r="BB244" s="229" t="s">
        <v>1710</v>
      </c>
      <c r="BC244" s="230" t="s">
        <v>45</v>
      </c>
      <c r="BD244" s="209">
        <v>2</v>
      </c>
      <c r="BE244" s="209">
        <v>2</v>
      </c>
      <c r="BF244" s="209">
        <v>0</v>
      </c>
      <c r="BG244" s="209">
        <v>1</v>
      </c>
      <c r="BH244" s="209">
        <v>0</v>
      </c>
      <c r="BI244" s="209">
        <v>0</v>
      </c>
      <c r="BJ244" s="209">
        <v>0</v>
      </c>
      <c r="BK244" s="209">
        <v>0</v>
      </c>
      <c r="BL244" s="209">
        <v>0</v>
      </c>
      <c r="BM244" s="209">
        <v>0</v>
      </c>
      <c r="BN244" s="209"/>
      <c r="BO244" s="209"/>
      <c r="BP244" s="209"/>
      <c r="BQ244" s="209"/>
      <c r="BR244" s="209"/>
      <c r="BS244" s="209"/>
    </row>
    <row r="245" spans="54:71" x14ac:dyDescent="0.25">
      <c r="BB245" s="229" t="s">
        <v>1711</v>
      </c>
      <c r="BC245" s="230" t="s">
        <v>65</v>
      </c>
      <c r="BD245" s="209">
        <v>0</v>
      </c>
      <c r="BE245" s="209">
        <v>0</v>
      </c>
      <c r="BF245" s="209">
        <v>0</v>
      </c>
      <c r="BG245" s="209">
        <v>0</v>
      </c>
      <c r="BH245" s="209">
        <v>0</v>
      </c>
      <c r="BI245" s="209">
        <v>0</v>
      </c>
      <c r="BJ245" s="209">
        <v>0</v>
      </c>
      <c r="BK245" s="209">
        <v>-1</v>
      </c>
      <c r="BL245" s="209">
        <v>1</v>
      </c>
      <c r="BM245" s="209">
        <v>0</v>
      </c>
      <c r="BN245" s="209"/>
      <c r="BO245" s="209"/>
      <c r="BP245" s="209"/>
      <c r="BQ245" s="209"/>
      <c r="BR245" s="209"/>
      <c r="BS245" s="209"/>
    </row>
    <row r="246" spans="54:71" x14ac:dyDescent="0.25">
      <c r="BB246" s="229" t="s">
        <v>1712</v>
      </c>
      <c r="BC246" s="230" t="s">
        <v>725</v>
      </c>
      <c r="BD246" s="209">
        <v>-3</v>
      </c>
      <c r="BE246" s="209">
        <v>-2</v>
      </c>
      <c r="BF246" s="209">
        <v>-1</v>
      </c>
      <c r="BG246" s="209">
        <v>0</v>
      </c>
      <c r="BH246" s="209">
        <v>0</v>
      </c>
      <c r="BI246" s="209">
        <v>-3</v>
      </c>
      <c r="BJ246" s="209">
        <v>0</v>
      </c>
      <c r="BK246" s="209">
        <v>0</v>
      </c>
      <c r="BL246" s="209">
        <v>-3</v>
      </c>
      <c r="BM246" s="209">
        <v>0</v>
      </c>
      <c r="BN246" s="209"/>
      <c r="BO246" s="209"/>
      <c r="BP246" s="209"/>
      <c r="BQ246" s="209"/>
      <c r="BR246" s="209"/>
      <c r="BS246" s="209"/>
    </row>
    <row r="247" spans="54:71" x14ac:dyDescent="0.25">
      <c r="BB247" s="229" t="s">
        <v>1713</v>
      </c>
      <c r="BC247" s="230" t="s">
        <v>775</v>
      </c>
      <c r="BD247" s="209">
        <v>-1</v>
      </c>
      <c r="BE247" s="209">
        <v>-1</v>
      </c>
      <c r="BF247" s="209">
        <v>0</v>
      </c>
      <c r="BG247" s="209">
        <v>0</v>
      </c>
      <c r="BH247" s="209">
        <v>0</v>
      </c>
      <c r="BI247" s="209">
        <v>-1</v>
      </c>
      <c r="BJ247" s="209">
        <v>0</v>
      </c>
      <c r="BK247" s="209">
        <v>-1</v>
      </c>
      <c r="BL247" s="209">
        <v>0</v>
      </c>
      <c r="BM247" s="209">
        <v>0</v>
      </c>
      <c r="BN247" s="209"/>
      <c r="BO247" s="209"/>
      <c r="BP247" s="209"/>
      <c r="BQ247" s="209"/>
      <c r="BR247" s="209"/>
      <c r="BS247" s="209"/>
    </row>
    <row r="248" spans="54:71" x14ac:dyDescent="0.25">
      <c r="BB248" s="229" t="s">
        <v>1714</v>
      </c>
      <c r="BC248" s="230" t="s">
        <v>1715</v>
      </c>
      <c r="BD248" s="209">
        <v>10</v>
      </c>
      <c r="BE248" s="209">
        <v>10</v>
      </c>
      <c r="BF248" s="209">
        <v>0</v>
      </c>
      <c r="BG248" s="209">
        <v>0</v>
      </c>
      <c r="BH248" s="209">
        <v>8</v>
      </c>
      <c r="BI248" s="209">
        <v>1</v>
      </c>
      <c r="BJ248" s="209">
        <v>0</v>
      </c>
      <c r="BK248" s="209">
        <v>1</v>
      </c>
      <c r="BL248" s="209">
        <v>0</v>
      </c>
      <c r="BM248" s="209">
        <v>0</v>
      </c>
      <c r="BN248" s="209"/>
      <c r="BO248" s="209"/>
      <c r="BP248" s="209"/>
      <c r="BQ248" s="209"/>
      <c r="BR248" s="209"/>
      <c r="BS248" s="209"/>
    </row>
    <row r="249" spans="54:71" x14ac:dyDescent="0.25">
      <c r="BB249" s="229" t="s">
        <v>1716</v>
      </c>
      <c r="BC249" s="230" t="s">
        <v>1717</v>
      </c>
      <c r="BD249" s="209">
        <v>0</v>
      </c>
      <c r="BE249" s="209">
        <v>0</v>
      </c>
      <c r="BF249" s="209">
        <v>0</v>
      </c>
      <c r="BG249" s="209">
        <v>0</v>
      </c>
      <c r="BH249" s="209">
        <v>0</v>
      </c>
      <c r="BI249" s="209">
        <v>0</v>
      </c>
      <c r="BJ249" s="209">
        <v>0</v>
      </c>
      <c r="BK249" s="209">
        <v>0</v>
      </c>
      <c r="BL249" s="209">
        <v>0</v>
      </c>
      <c r="BM249" s="209">
        <v>0</v>
      </c>
      <c r="BN249" s="209"/>
      <c r="BO249" s="209"/>
      <c r="BP249" s="209"/>
      <c r="BQ249" s="209"/>
      <c r="BR249" s="209"/>
      <c r="BS249" s="209"/>
    </row>
    <row r="250" spans="54:71" x14ac:dyDescent="0.25">
      <c r="BB250" s="229" t="s">
        <v>1718</v>
      </c>
      <c r="BC250" s="230" t="s">
        <v>1719</v>
      </c>
      <c r="BD250" s="209">
        <v>0</v>
      </c>
      <c r="BE250" s="209">
        <v>0</v>
      </c>
      <c r="BF250" s="209">
        <v>0</v>
      </c>
      <c r="BG250" s="209">
        <v>0</v>
      </c>
      <c r="BH250" s="209">
        <v>0</v>
      </c>
      <c r="BI250" s="209">
        <v>0</v>
      </c>
      <c r="BJ250" s="209">
        <v>0</v>
      </c>
      <c r="BK250" s="209">
        <v>0</v>
      </c>
      <c r="BL250" s="209">
        <v>0</v>
      </c>
      <c r="BM250" s="209">
        <v>0</v>
      </c>
      <c r="BN250" s="209"/>
      <c r="BO250" s="209"/>
      <c r="BP250" s="209"/>
      <c r="BQ250" s="209"/>
      <c r="BR250" s="209"/>
      <c r="BS250" s="209"/>
    </row>
    <row r="251" spans="54:71" x14ac:dyDescent="0.25">
      <c r="BB251" s="229" t="s">
        <v>1720</v>
      </c>
      <c r="BC251" s="230" t="s">
        <v>787</v>
      </c>
      <c r="BD251" s="209">
        <v>-19</v>
      </c>
      <c r="BE251" s="209">
        <v>-19</v>
      </c>
      <c r="BF251" s="209">
        <v>0</v>
      </c>
      <c r="BG251" s="209">
        <v>0</v>
      </c>
      <c r="BH251" s="209">
        <v>0</v>
      </c>
      <c r="BI251" s="209">
        <v>-19</v>
      </c>
      <c r="BJ251" s="209">
        <v>0</v>
      </c>
      <c r="BK251" s="209">
        <v>-2</v>
      </c>
      <c r="BL251" s="209">
        <v>-18</v>
      </c>
      <c r="BM251" s="209">
        <v>0</v>
      </c>
      <c r="BN251" s="209"/>
      <c r="BO251" s="209"/>
      <c r="BP251" s="209"/>
      <c r="BQ251" s="209"/>
      <c r="BR251" s="209"/>
      <c r="BS251" s="209"/>
    </row>
    <row r="252" spans="54:71" x14ac:dyDescent="0.25">
      <c r="BB252" s="229" t="s">
        <v>1721</v>
      </c>
      <c r="BC252" s="230" t="s">
        <v>1</v>
      </c>
      <c r="BD252" s="209">
        <v>-1</v>
      </c>
      <c r="BE252" s="209">
        <v>-1</v>
      </c>
      <c r="BF252" s="209">
        <v>0</v>
      </c>
      <c r="BG252" s="209">
        <v>-1</v>
      </c>
      <c r="BH252" s="209">
        <v>0</v>
      </c>
      <c r="BI252" s="209">
        <v>0</v>
      </c>
      <c r="BJ252" s="209">
        <v>0</v>
      </c>
      <c r="BK252" s="209">
        <v>0</v>
      </c>
      <c r="BL252" s="209">
        <v>0</v>
      </c>
      <c r="BM252" s="209">
        <v>0</v>
      </c>
      <c r="BN252" s="209"/>
      <c r="BO252" s="209"/>
      <c r="BP252" s="209"/>
      <c r="BQ252" s="209"/>
      <c r="BR252" s="209"/>
      <c r="BS252" s="209"/>
    </row>
    <row r="253" spans="54:71" x14ac:dyDescent="0.25">
      <c r="BB253" s="229" t="s">
        <v>1722</v>
      </c>
      <c r="BC253" s="230" t="s">
        <v>23</v>
      </c>
      <c r="BD253" s="209">
        <v>3</v>
      </c>
      <c r="BE253" s="209">
        <v>3</v>
      </c>
      <c r="BF253" s="209">
        <v>0</v>
      </c>
      <c r="BG253" s="209">
        <v>1</v>
      </c>
      <c r="BH253" s="209">
        <v>0</v>
      </c>
      <c r="BI253" s="209">
        <v>2</v>
      </c>
      <c r="BJ253" s="209">
        <v>0</v>
      </c>
      <c r="BK253" s="209">
        <v>2</v>
      </c>
      <c r="BL253" s="209">
        <v>0</v>
      </c>
      <c r="BM253" s="209">
        <v>0</v>
      </c>
      <c r="BN253" s="209"/>
      <c r="BO253" s="209"/>
      <c r="BP253" s="209"/>
      <c r="BQ253" s="209"/>
      <c r="BR253" s="209"/>
      <c r="BS253" s="209"/>
    </row>
    <row r="254" spans="54:71" x14ac:dyDescent="0.25">
      <c r="BB254" s="229" t="s">
        <v>1723</v>
      </c>
      <c r="BC254" s="230" t="s">
        <v>637</v>
      </c>
      <c r="BD254" s="209">
        <v>-12</v>
      </c>
      <c r="BE254" s="209">
        <v>-12</v>
      </c>
      <c r="BF254" s="209">
        <v>0</v>
      </c>
      <c r="BG254" s="209">
        <v>-12</v>
      </c>
      <c r="BH254" s="209">
        <v>0</v>
      </c>
      <c r="BI254" s="209">
        <v>0</v>
      </c>
      <c r="BJ254" s="209">
        <v>0</v>
      </c>
      <c r="BK254" s="209">
        <v>0</v>
      </c>
      <c r="BL254" s="209">
        <v>0</v>
      </c>
      <c r="BM254" s="209">
        <v>0</v>
      </c>
      <c r="BN254" s="209"/>
      <c r="BO254" s="209"/>
      <c r="BP254" s="209"/>
      <c r="BQ254" s="209"/>
      <c r="BR254" s="209"/>
      <c r="BS254" s="209"/>
    </row>
    <row r="255" spans="54:71" x14ac:dyDescent="0.25">
      <c r="BB255" s="229" t="s">
        <v>1724</v>
      </c>
      <c r="BC255" s="230" t="s">
        <v>1725</v>
      </c>
      <c r="BD255" s="209">
        <v>0</v>
      </c>
      <c r="BE255" s="209">
        <v>0</v>
      </c>
      <c r="BF255" s="209">
        <v>0</v>
      </c>
      <c r="BG255" s="209">
        <v>0</v>
      </c>
      <c r="BH255" s="209">
        <v>0</v>
      </c>
      <c r="BI255" s="209">
        <v>0</v>
      </c>
      <c r="BJ255" s="209">
        <v>0</v>
      </c>
      <c r="BK255" s="209">
        <v>0</v>
      </c>
      <c r="BL255" s="209">
        <v>0</v>
      </c>
      <c r="BM255" s="209">
        <v>0</v>
      </c>
      <c r="BN255" s="209"/>
      <c r="BO255" s="209"/>
      <c r="BP255" s="209"/>
      <c r="BQ255" s="209"/>
      <c r="BR255" s="209"/>
      <c r="BS255" s="209"/>
    </row>
    <row r="256" spans="54:71" x14ac:dyDescent="0.25">
      <c r="BB256" s="229" t="s">
        <v>1726</v>
      </c>
      <c r="BC256" s="230" t="s">
        <v>1727</v>
      </c>
      <c r="BD256" s="209">
        <v>4</v>
      </c>
      <c r="BE256" s="209">
        <v>4</v>
      </c>
      <c r="BF256" s="209">
        <v>0</v>
      </c>
      <c r="BG256" s="209">
        <v>0</v>
      </c>
      <c r="BH256" s="209">
        <v>0</v>
      </c>
      <c r="BI256" s="209">
        <v>4</v>
      </c>
      <c r="BJ256" s="209">
        <v>0</v>
      </c>
      <c r="BK256" s="209">
        <v>4</v>
      </c>
      <c r="BL256" s="209">
        <v>0</v>
      </c>
      <c r="BM256" s="209">
        <v>0</v>
      </c>
      <c r="BN256" s="209"/>
      <c r="BO256" s="209"/>
      <c r="BP256" s="209"/>
      <c r="BQ256" s="209"/>
      <c r="BR256" s="209"/>
      <c r="BS256" s="209"/>
    </row>
    <row r="257" spans="54:71" x14ac:dyDescent="0.25">
      <c r="BB257" s="229" t="s">
        <v>1728</v>
      </c>
      <c r="BC257" s="230" t="s">
        <v>1729</v>
      </c>
      <c r="BD257" s="209">
        <v>-5</v>
      </c>
      <c r="BE257" s="209">
        <v>-5</v>
      </c>
      <c r="BF257" s="209">
        <v>0</v>
      </c>
      <c r="BG257" s="209">
        <v>0</v>
      </c>
      <c r="BH257" s="209">
        <v>0</v>
      </c>
      <c r="BI257" s="209">
        <v>-5</v>
      </c>
      <c r="BJ257" s="209">
        <v>0</v>
      </c>
      <c r="BK257" s="209">
        <v>0</v>
      </c>
      <c r="BL257" s="209">
        <v>-5</v>
      </c>
      <c r="BM257" s="209">
        <v>0</v>
      </c>
      <c r="BN257" s="209"/>
      <c r="BO257" s="209"/>
      <c r="BP257" s="209"/>
      <c r="BQ257" s="209"/>
      <c r="BR257" s="209"/>
      <c r="BS257" s="209"/>
    </row>
    <row r="258" spans="54:71" x14ac:dyDescent="0.25">
      <c r="BB258" s="229" t="s">
        <v>1730</v>
      </c>
      <c r="BC258" s="230" t="s">
        <v>1731</v>
      </c>
      <c r="BD258" s="209">
        <v>0</v>
      </c>
      <c r="BE258" s="209">
        <v>0</v>
      </c>
      <c r="BF258" s="209">
        <v>0</v>
      </c>
      <c r="BG258" s="209">
        <v>0</v>
      </c>
      <c r="BH258" s="209">
        <v>0</v>
      </c>
      <c r="BI258" s="209">
        <v>0</v>
      </c>
      <c r="BJ258" s="209">
        <v>0</v>
      </c>
      <c r="BK258" s="209">
        <v>0</v>
      </c>
      <c r="BL258" s="209">
        <v>0</v>
      </c>
      <c r="BM258" s="209">
        <v>0</v>
      </c>
      <c r="BN258" s="209"/>
      <c r="BO258" s="209"/>
      <c r="BP258" s="209"/>
      <c r="BQ258" s="209"/>
      <c r="BR258" s="209"/>
      <c r="BS258" s="209"/>
    </row>
    <row r="259" spans="54:71" x14ac:dyDescent="0.25">
      <c r="BB259" s="229" t="s">
        <v>1732</v>
      </c>
      <c r="BC259" s="230" t="s">
        <v>1733</v>
      </c>
      <c r="BD259" s="209">
        <v>0</v>
      </c>
      <c r="BE259" s="209">
        <v>0</v>
      </c>
      <c r="BF259" s="209">
        <v>0</v>
      </c>
      <c r="BG259" s="209">
        <v>0</v>
      </c>
      <c r="BH259" s="209">
        <v>0</v>
      </c>
      <c r="BI259" s="209">
        <v>0</v>
      </c>
      <c r="BJ259" s="209">
        <v>0</v>
      </c>
      <c r="BK259" s="209">
        <v>0</v>
      </c>
      <c r="BL259" s="209">
        <v>0</v>
      </c>
      <c r="BM259" s="209">
        <v>0</v>
      </c>
      <c r="BN259" s="209"/>
      <c r="BO259" s="209"/>
      <c r="BP259" s="209"/>
      <c r="BQ259" s="209"/>
      <c r="BR259" s="209"/>
      <c r="BS259" s="209"/>
    </row>
    <row r="260" spans="54:71" x14ac:dyDescent="0.25">
      <c r="BB260" s="229" t="s">
        <v>1734</v>
      </c>
      <c r="BC260" s="230" t="s">
        <v>1735</v>
      </c>
      <c r="BD260" s="209">
        <v>0</v>
      </c>
      <c r="BE260" s="209">
        <v>0</v>
      </c>
      <c r="BF260" s="209">
        <v>0</v>
      </c>
      <c r="BG260" s="209">
        <v>0</v>
      </c>
      <c r="BH260" s="209">
        <v>0</v>
      </c>
      <c r="BI260" s="209">
        <v>0</v>
      </c>
      <c r="BJ260" s="209">
        <v>0</v>
      </c>
      <c r="BK260" s="209">
        <v>0</v>
      </c>
      <c r="BL260" s="209">
        <v>0</v>
      </c>
      <c r="BM260" s="209">
        <v>0</v>
      </c>
      <c r="BN260" s="209"/>
      <c r="BO260" s="209"/>
      <c r="BP260" s="209"/>
      <c r="BQ260" s="209"/>
      <c r="BR260" s="209"/>
      <c r="BS260" s="209"/>
    </row>
    <row r="261" spans="54:71" x14ac:dyDescent="0.25">
      <c r="BB261" s="229" t="s">
        <v>1736</v>
      </c>
      <c r="BC261" s="230" t="s">
        <v>1737</v>
      </c>
      <c r="BD261" s="209">
        <v>0</v>
      </c>
      <c r="BE261" s="209">
        <v>0</v>
      </c>
      <c r="BF261" s="209">
        <v>0</v>
      </c>
      <c r="BG261" s="209">
        <v>0</v>
      </c>
      <c r="BH261" s="209">
        <v>0</v>
      </c>
      <c r="BI261" s="209">
        <v>0</v>
      </c>
      <c r="BJ261" s="209">
        <v>0</v>
      </c>
      <c r="BK261" s="209">
        <v>0</v>
      </c>
      <c r="BL261" s="209">
        <v>0</v>
      </c>
      <c r="BM261" s="209">
        <v>0</v>
      </c>
      <c r="BN261" s="209"/>
      <c r="BO261" s="209"/>
      <c r="BP261" s="209"/>
      <c r="BQ261" s="209"/>
      <c r="BR261" s="209"/>
      <c r="BS261" s="209"/>
    </row>
    <row r="262" spans="54:71" x14ac:dyDescent="0.25">
      <c r="BB262" s="229" t="s">
        <v>1738</v>
      </c>
      <c r="BC262" s="230" t="s">
        <v>1739</v>
      </c>
      <c r="BD262" s="209">
        <v>0</v>
      </c>
      <c r="BE262" s="209">
        <v>0</v>
      </c>
      <c r="BF262" s="209">
        <v>0</v>
      </c>
      <c r="BG262" s="209">
        <v>0</v>
      </c>
      <c r="BH262" s="209">
        <v>0</v>
      </c>
      <c r="BI262" s="209">
        <v>0</v>
      </c>
      <c r="BJ262" s="209">
        <v>0</v>
      </c>
      <c r="BK262" s="209">
        <v>0</v>
      </c>
      <c r="BL262" s="209">
        <v>0</v>
      </c>
      <c r="BM262" s="209">
        <v>0</v>
      </c>
      <c r="BN262" s="209"/>
      <c r="BO262" s="209"/>
      <c r="BP262" s="209"/>
      <c r="BQ262" s="209"/>
      <c r="BR262" s="209"/>
      <c r="BS262" s="209"/>
    </row>
    <row r="263" spans="54:71" x14ac:dyDescent="0.25">
      <c r="BB263" s="229" t="s">
        <v>1740</v>
      </c>
      <c r="BC263" s="230" t="s">
        <v>1741</v>
      </c>
      <c r="BD263" s="209">
        <v>0</v>
      </c>
      <c r="BE263" s="209">
        <v>0</v>
      </c>
      <c r="BF263" s="209">
        <v>0</v>
      </c>
      <c r="BG263" s="209">
        <v>0</v>
      </c>
      <c r="BH263" s="209">
        <v>0</v>
      </c>
      <c r="BI263" s="209">
        <v>0</v>
      </c>
      <c r="BJ263" s="209">
        <v>0</v>
      </c>
      <c r="BK263" s="209">
        <v>0</v>
      </c>
      <c r="BL263" s="209">
        <v>0</v>
      </c>
      <c r="BM263" s="209">
        <v>0</v>
      </c>
      <c r="BN263" s="209"/>
      <c r="BO263" s="209"/>
      <c r="BP263" s="209"/>
      <c r="BQ263" s="209"/>
      <c r="BR263" s="209"/>
      <c r="BS263" s="209"/>
    </row>
    <row r="264" spans="54:71" x14ac:dyDescent="0.25">
      <c r="BB264" s="229" t="s">
        <v>1742</v>
      </c>
      <c r="BC264" s="230" t="s">
        <v>1743</v>
      </c>
      <c r="BD264" s="209">
        <v>0</v>
      </c>
      <c r="BE264" s="209">
        <v>0</v>
      </c>
      <c r="BF264" s="209">
        <v>0</v>
      </c>
      <c r="BG264" s="209">
        <v>0</v>
      </c>
      <c r="BH264" s="209">
        <v>0</v>
      </c>
      <c r="BI264" s="209">
        <v>0</v>
      </c>
      <c r="BJ264" s="209" t="e">
        <v>#N/A</v>
      </c>
      <c r="BK264" s="209" t="e">
        <v>#N/A</v>
      </c>
      <c r="BL264" s="209" t="e">
        <v>#N/A</v>
      </c>
      <c r="BM264" s="209" t="e">
        <v>#N/A</v>
      </c>
      <c r="BN264" s="209"/>
      <c r="BO264" s="209"/>
      <c r="BP264" s="209"/>
      <c r="BQ264" s="209"/>
      <c r="BR264" s="209"/>
      <c r="BS264" s="209"/>
    </row>
    <row r="265" spans="54:71" x14ac:dyDescent="0.25">
      <c r="BB265" s="229" t="s">
        <v>1744</v>
      </c>
      <c r="BC265" s="230" t="s">
        <v>1745</v>
      </c>
      <c r="BD265" s="209">
        <v>0</v>
      </c>
      <c r="BE265" s="209">
        <v>0</v>
      </c>
      <c r="BF265" s="209">
        <v>0</v>
      </c>
      <c r="BG265" s="209">
        <v>0</v>
      </c>
      <c r="BH265" s="209">
        <v>0</v>
      </c>
      <c r="BI265" s="209">
        <v>0</v>
      </c>
      <c r="BJ265" s="209">
        <v>0</v>
      </c>
      <c r="BK265" s="209">
        <v>0</v>
      </c>
      <c r="BL265" s="209">
        <v>0</v>
      </c>
      <c r="BM265" s="209">
        <v>0</v>
      </c>
      <c r="BN265" s="209"/>
      <c r="BO265" s="209"/>
      <c r="BP265" s="209"/>
      <c r="BQ265" s="209"/>
      <c r="BR265" s="209"/>
      <c r="BS265" s="209"/>
    </row>
    <row r="266" spans="54:71" x14ac:dyDescent="0.25">
      <c r="BB266" s="229" t="s">
        <v>1746</v>
      </c>
      <c r="BC266" s="230" t="s">
        <v>1747</v>
      </c>
      <c r="BD266" s="209">
        <v>0</v>
      </c>
      <c r="BE266" s="209">
        <v>0</v>
      </c>
      <c r="BF266" s="209">
        <v>0</v>
      </c>
      <c r="BG266" s="209">
        <v>0</v>
      </c>
      <c r="BH266" s="209">
        <v>0</v>
      </c>
      <c r="BI266" s="209">
        <v>0</v>
      </c>
      <c r="BJ266" s="209">
        <v>0</v>
      </c>
      <c r="BK266" s="209">
        <v>0</v>
      </c>
      <c r="BL266" s="209">
        <v>0</v>
      </c>
      <c r="BM266" s="209">
        <v>0</v>
      </c>
      <c r="BN266" s="209"/>
      <c r="BO266" s="209"/>
      <c r="BP266" s="209"/>
      <c r="BQ266" s="209"/>
      <c r="BR266" s="209"/>
      <c r="BS266" s="209"/>
    </row>
    <row r="267" spans="54:71" x14ac:dyDescent="0.25">
      <c r="BB267" s="229" t="s">
        <v>1748</v>
      </c>
      <c r="BC267" s="230" t="s">
        <v>1749</v>
      </c>
      <c r="BD267" s="209">
        <v>0</v>
      </c>
      <c r="BE267" s="209">
        <v>0</v>
      </c>
      <c r="BF267" s="209">
        <v>0</v>
      </c>
      <c r="BG267" s="209">
        <v>0</v>
      </c>
      <c r="BH267" s="209">
        <v>0</v>
      </c>
      <c r="BI267" s="209">
        <v>0</v>
      </c>
      <c r="BJ267" s="209">
        <v>0</v>
      </c>
      <c r="BK267" s="209">
        <v>0</v>
      </c>
      <c r="BL267" s="209">
        <v>0</v>
      </c>
      <c r="BM267" s="209">
        <v>0</v>
      </c>
      <c r="BN267" s="209"/>
      <c r="BO267" s="209"/>
      <c r="BP267" s="209"/>
      <c r="BQ267" s="209"/>
      <c r="BR267" s="209"/>
      <c r="BS267" s="209"/>
    </row>
    <row r="268" spans="54:71" x14ac:dyDescent="0.25">
      <c r="BB268" s="229" t="s">
        <v>1750</v>
      </c>
      <c r="BC268" s="230" t="s">
        <v>1751</v>
      </c>
      <c r="BD268" s="209">
        <v>-3</v>
      </c>
      <c r="BE268" s="209">
        <v>-3</v>
      </c>
      <c r="BF268" s="209">
        <v>0</v>
      </c>
      <c r="BG268" s="209">
        <v>-3</v>
      </c>
      <c r="BH268" s="209">
        <v>0</v>
      </c>
      <c r="BI268" s="209">
        <v>0</v>
      </c>
      <c r="BJ268" s="209">
        <v>0</v>
      </c>
      <c r="BK268" s="209">
        <v>0</v>
      </c>
      <c r="BL268" s="209">
        <v>0</v>
      </c>
      <c r="BM268" s="209">
        <v>0</v>
      </c>
      <c r="BN268" s="209"/>
      <c r="BO268" s="209"/>
      <c r="BP268" s="209"/>
      <c r="BQ268" s="209"/>
      <c r="BR268" s="209"/>
      <c r="BS268" s="209"/>
    </row>
    <row r="269" spans="54:71" x14ac:dyDescent="0.25">
      <c r="BB269" s="229" t="s">
        <v>1752</v>
      </c>
      <c r="BC269" s="230" t="s">
        <v>1753</v>
      </c>
      <c r="BD269" s="209">
        <v>0</v>
      </c>
      <c r="BE269" s="209">
        <v>0</v>
      </c>
      <c r="BF269" s="209">
        <v>0</v>
      </c>
      <c r="BG269" s="209">
        <v>0</v>
      </c>
      <c r="BH269" s="209">
        <v>0</v>
      </c>
      <c r="BI269" s="209">
        <v>0</v>
      </c>
      <c r="BJ269" s="209">
        <v>0</v>
      </c>
      <c r="BK269" s="209">
        <v>0</v>
      </c>
      <c r="BL269" s="209">
        <v>0</v>
      </c>
      <c r="BM269" s="209">
        <v>0</v>
      </c>
      <c r="BN269" s="209"/>
      <c r="BO269" s="209"/>
      <c r="BP269" s="209"/>
      <c r="BQ269" s="209"/>
      <c r="BR269" s="209"/>
      <c r="BS269" s="209"/>
    </row>
    <row r="270" spans="54:71" x14ac:dyDescent="0.25">
      <c r="BB270" s="229" t="s">
        <v>1754</v>
      </c>
      <c r="BC270" s="230" t="s">
        <v>1755</v>
      </c>
      <c r="BD270" s="209">
        <v>0</v>
      </c>
      <c r="BE270" s="209">
        <v>0</v>
      </c>
      <c r="BF270" s="209">
        <v>0</v>
      </c>
      <c r="BG270" s="209">
        <v>0</v>
      </c>
      <c r="BH270" s="209">
        <v>0</v>
      </c>
      <c r="BI270" s="209">
        <v>0</v>
      </c>
      <c r="BJ270" s="209">
        <v>0</v>
      </c>
      <c r="BK270" s="209">
        <v>0</v>
      </c>
      <c r="BL270" s="209">
        <v>0</v>
      </c>
      <c r="BM270" s="209">
        <v>0</v>
      </c>
      <c r="BN270" s="209"/>
      <c r="BO270" s="209"/>
      <c r="BP270" s="209"/>
      <c r="BQ270" s="209"/>
      <c r="BR270" s="209"/>
      <c r="BS270" s="209"/>
    </row>
    <row r="271" spans="54:71" x14ac:dyDescent="0.25">
      <c r="BB271" s="229" t="s">
        <v>1756</v>
      </c>
      <c r="BC271" s="230" t="s">
        <v>1757</v>
      </c>
      <c r="BD271" s="209">
        <v>0</v>
      </c>
      <c r="BE271" s="209">
        <v>0</v>
      </c>
      <c r="BF271" s="209">
        <v>0</v>
      </c>
      <c r="BG271" s="209">
        <v>0</v>
      </c>
      <c r="BH271" s="209">
        <v>0</v>
      </c>
      <c r="BI271" s="209">
        <v>0</v>
      </c>
      <c r="BJ271" s="209">
        <v>0</v>
      </c>
      <c r="BK271" s="209">
        <v>0</v>
      </c>
      <c r="BL271" s="209">
        <v>0</v>
      </c>
      <c r="BM271" s="209">
        <v>0</v>
      </c>
      <c r="BN271" s="209"/>
      <c r="BO271" s="209"/>
      <c r="BP271" s="209"/>
      <c r="BQ271" s="209"/>
      <c r="BR271" s="209"/>
      <c r="BS271" s="209"/>
    </row>
    <row r="272" spans="54:71" x14ac:dyDescent="0.25">
      <c r="BB272" s="229" t="s">
        <v>1758</v>
      </c>
      <c r="BC272" s="230" t="s">
        <v>598</v>
      </c>
      <c r="BD272" s="209">
        <v>-44</v>
      </c>
      <c r="BE272" s="209">
        <v>-44</v>
      </c>
      <c r="BF272" s="209">
        <v>0</v>
      </c>
      <c r="BG272" s="209">
        <v>0</v>
      </c>
      <c r="BH272" s="209">
        <v>0</v>
      </c>
      <c r="BI272" s="209">
        <v>-44</v>
      </c>
      <c r="BJ272" s="209">
        <v>-38</v>
      </c>
      <c r="BK272" s="209">
        <v>-6</v>
      </c>
      <c r="BL272" s="209">
        <v>0</v>
      </c>
      <c r="BM272" s="209">
        <v>0</v>
      </c>
      <c r="BN272" s="209"/>
      <c r="BO272" s="209"/>
      <c r="BP272" s="209"/>
      <c r="BQ272" s="209"/>
      <c r="BR272" s="209"/>
      <c r="BS272" s="209"/>
    </row>
    <row r="273" spans="54:71" x14ac:dyDescent="0.25">
      <c r="BB273" s="229" t="s">
        <v>1759</v>
      </c>
      <c r="BC273" s="230" t="s">
        <v>473</v>
      </c>
      <c r="BD273" s="209">
        <v>0</v>
      </c>
      <c r="BE273" s="209">
        <v>0</v>
      </c>
      <c r="BF273" s="209">
        <v>0</v>
      </c>
      <c r="BG273" s="209">
        <v>0</v>
      </c>
      <c r="BH273" s="209">
        <v>0</v>
      </c>
      <c r="BI273" s="209">
        <v>0</v>
      </c>
      <c r="BJ273" s="209">
        <v>0</v>
      </c>
      <c r="BK273" s="209">
        <v>0</v>
      </c>
      <c r="BL273" s="209">
        <v>0</v>
      </c>
      <c r="BM273" s="209">
        <v>0</v>
      </c>
      <c r="BN273" s="209"/>
      <c r="BO273" s="209"/>
      <c r="BP273" s="209"/>
      <c r="BQ273" s="209"/>
      <c r="BR273" s="209"/>
      <c r="BS273" s="209"/>
    </row>
    <row r="274" spans="54:71" x14ac:dyDescent="0.25">
      <c r="BB274" s="229" t="s">
        <v>1760</v>
      </c>
      <c r="BC274" s="230" t="s">
        <v>225</v>
      </c>
      <c r="BD274" s="209">
        <v>-23</v>
      </c>
      <c r="BE274" s="209">
        <v>-23</v>
      </c>
      <c r="BF274" s="209">
        <v>0</v>
      </c>
      <c r="BG274" s="209">
        <v>-1</v>
      </c>
      <c r="BH274" s="209">
        <v>2</v>
      </c>
      <c r="BI274" s="209">
        <v>-24</v>
      </c>
      <c r="BJ274" s="209">
        <v>0</v>
      </c>
      <c r="BK274" s="209">
        <v>-23</v>
      </c>
      <c r="BL274" s="209">
        <v>-1</v>
      </c>
      <c r="BM274" s="209">
        <v>0</v>
      </c>
      <c r="BN274" s="209"/>
      <c r="BO274" s="209"/>
      <c r="BP274" s="209"/>
      <c r="BQ274" s="209"/>
      <c r="BR274" s="209"/>
      <c r="BS274" s="209"/>
    </row>
    <row r="275" spans="54:71" x14ac:dyDescent="0.25">
      <c r="BB275" s="229" t="s">
        <v>1761</v>
      </c>
      <c r="BC275" s="230" t="s">
        <v>748</v>
      </c>
      <c r="BD275" s="209">
        <v>24</v>
      </c>
      <c r="BE275" s="209">
        <v>24</v>
      </c>
      <c r="BF275" s="209">
        <v>0</v>
      </c>
      <c r="BG275" s="209">
        <v>24</v>
      </c>
      <c r="BH275" s="209">
        <v>0</v>
      </c>
      <c r="BI275" s="209">
        <v>0</v>
      </c>
      <c r="BJ275" s="209">
        <v>0</v>
      </c>
      <c r="BK275" s="209">
        <v>0</v>
      </c>
      <c r="BL275" s="209">
        <v>0</v>
      </c>
      <c r="BM275" s="209">
        <v>0</v>
      </c>
      <c r="BN275" s="209"/>
      <c r="BO275" s="209"/>
      <c r="BP275" s="209"/>
      <c r="BQ275" s="209"/>
      <c r="BR275" s="209"/>
      <c r="BS275" s="209"/>
    </row>
    <row r="276" spans="54:71" x14ac:dyDescent="0.25">
      <c r="BB276" s="229" t="s">
        <v>1762</v>
      </c>
      <c r="BC276" s="230" t="s">
        <v>704</v>
      </c>
      <c r="BD276" s="209">
        <v>3</v>
      </c>
      <c r="BE276" s="209">
        <v>3</v>
      </c>
      <c r="BF276" s="209">
        <v>0</v>
      </c>
      <c r="BG276" s="209">
        <v>1</v>
      </c>
      <c r="BH276" s="209">
        <v>0</v>
      </c>
      <c r="BI276" s="209">
        <v>1</v>
      </c>
      <c r="BJ276" s="209">
        <v>0</v>
      </c>
      <c r="BK276" s="209">
        <v>0</v>
      </c>
      <c r="BL276" s="209">
        <v>1</v>
      </c>
      <c r="BM276" s="209">
        <v>0</v>
      </c>
      <c r="BN276" s="209"/>
      <c r="BO276" s="209"/>
      <c r="BP276" s="209"/>
      <c r="BQ276" s="209"/>
      <c r="BR276" s="209"/>
      <c r="BS276" s="209"/>
    </row>
    <row r="277" spans="54:71" x14ac:dyDescent="0.25">
      <c r="BB277" s="229" t="s">
        <v>1763</v>
      </c>
      <c r="BC277" s="230" t="s">
        <v>696</v>
      </c>
      <c r="BD277" s="209">
        <v>5</v>
      </c>
      <c r="BE277" s="209">
        <v>-1</v>
      </c>
      <c r="BF277" s="209">
        <v>6</v>
      </c>
      <c r="BG277" s="209">
        <v>1</v>
      </c>
      <c r="BH277" s="209">
        <v>7</v>
      </c>
      <c r="BI277" s="209">
        <v>-3</v>
      </c>
      <c r="BJ277" s="209">
        <v>0</v>
      </c>
      <c r="BK277" s="209">
        <v>-3</v>
      </c>
      <c r="BL277" s="209">
        <v>0</v>
      </c>
      <c r="BM277" s="209">
        <v>0</v>
      </c>
      <c r="BN277" s="209"/>
      <c r="BO277" s="209"/>
      <c r="BP277" s="209"/>
      <c r="BQ277" s="209"/>
      <c r="BR277" s="209"/>
      <c r="BS277" s="209"/>
    </row>
    <row r="278" spans="54:71" x14ac:dyDescent="0.25">
      <c r="BB278" s="229" t="s">
        <v>1764</v>
      </c>
      <c r="BC278" s="230" t="s">
        <v>1562</v>
      </c>
      <c r="BD278" s="209">
        <v>-1</v>
      </c>
      <c r="BE278" s="209">
        <v>-1</v>
      </c>
      <c r="BF278" s="209">
        <v>0</v>
      </c>
      <c r="BG278" s="209">
        <v>-1</v>
      </c>
      <c r="BH278" s="209">
        <v>-3</v>
      </c>
      <c r="BI278" s="209">
        <v>3</v>
      </c>
      <c r="BJ278" s="209">
        <v>0</v>
      </c>
      <c r="BK278" s="209">
        <v>3</v>
      </c>
      <c r="BL278" s="209">
        <v>0</v>
      </c>
      <c r="BM278" s="209">
        <v>0</v>
      </c>
      <c r="BN278" s="209"/>
      <c r="BO278" s="209"/>
      <c r="BP278" s="209"/>
      <c r="BQ278" s="209"/>
      <c r="BR278" s="209"/>
      <c r="BS278" s="209"/>
    </row>
    <row r="279" spans="54:71" x14ac:dyDescent="0.25">
      <c r="BB279" s="229" t="s">
        <v>1765</v>
      </c>
      <c r="BC279" s="230" t="s">
        <v>656</v>
      </c>
      <c r="BD279" s="209">
        <v>1</v>
      </c>
      <c r="BE279" s="209">
        <v>-1</v>
      </c>
      <c r="BF279" s="209">
        <v>2</v>
      </c>
      <c r="BG279" s="209">
        <v>0</v>
      </c>
      <c r="BH279" s="209">
        <v>3</v>
      </c>
      <c r="BI279" s="209">
        <v>-2</v>
      </c>
      <c r="BJ279" s="209">
        <v>0</v>
      </c>
      <c r="BK279" s="209">
        <v>-1</v>
      </c>
      <c r="BL279" s="209">
        <v>-1</v>
      </c>
      <c r="BM279" s="209">
        <v>0</v>
      </c>
      <c r="BN279" s="209"/>
      <c r="BO279" s="209"/>
      <c r="BP279" s="209"/>
      <c r="BQ279" s="209"/>
      <c r="BR279" s="209"/>
      <c r="BS279" s="209"/>
    </row>
    <row r="280" spans="54:71" x14ac:dyDescent="0.25">
      <c r="BB280" s="229" t="s">
        <v>1766</v>
      </c>
      <c r="BC280" s="230" t="s">
        <v>690</v>
      </c>
      <c r="BD280" s="209">
        <v>0</v>
      </c>
      <c r="BE280" s="209">
        <v>0</v>
      </c>
      <c r="BF280" s="209">
        <v>0</v>
      </c>
      <c r="BG280" s="209">
        <v>0</v>
      </c>
      <c r="BH280" s="209">
        <v>0</v>
      </c>
      <c r="BI280" s="209">
        <v>0</v>
      </c>
      <c r="BJ280" s="209">
        <v>0</v>
      </c>
      <c r="BK280" s="209">
        <v>0</v>
      </c>
      <c r="BL280" s="209">
        <v>0</v>
      </c>
      <c r="BM280" s="209">
        <v>0</v>
      </c>
      <c r="BN280" s="209"/>
      <c r="BO280" s="209"/>
      <c r="BP280" s="209"/>
      <c r="BQ280" s="209"/>
      <c r="BR280" s="209"/>
      <c r="BS280" s="209"/>
    </row>
    <row r="281" spans="54:71" x14ac:dyDescent="0.25">
      <c r="BB281" s="229" t="s">
        <v>1767</v>
      </c>
      <c r="BC281" s="230" t="s">
        <v>1768</v>
      </c>
      <c r="BD281" s="209">
        <v>0</v>
      </c>
      <c r="BE281" s="209">
        <v>0</v>
      </c>
      <c r="BF281" s="209">
        <v>0</v>
      </c>
      <c r="BG281" s="209">
        <v>0</v>
      </c>
      <c r="BH281" s="209">
        <v>0</v>
      </c>
      <c r="BI281" s="209">
        <v>0</v>
      </c>
      <c r="BJ281" s="209">
        <v>0</v>
      </c>
      <c r="BK281" s="209">
        <v>0</v>
      </c>
      <c r="BL281" s="209">
        <v>0</v>
      </c>
      <c r="BM281" s="209">
        <v>0</v>
      </c>
      <c r="BN281" s="209"/>
      <c r="BO281" s="209"/>
      <c r="BP281" s="209"/>
      <c r="BQ281" s="209"/>
      <c r="BR281" s="209"/>
      <c r="BS281" s="209"/>
    </row>
    <row r="282" spans="54:71" x14ac:dyDescent="0.25">
      <c r="BB282" s="229" t="s">
        <v>1769</v>
      </c>
      <c r="BC282" s="230" t="s">
        <v>1561</v>
      </c>
      <c r="BD282" s="209">
        <v>1</v>
      </c>
      <c r="BE282" s="209">
        <v>1</v>
      </c>
      <c r="BF282" s="209">
        <v>0</v>
      </c>
      <c r="BG282" s="209">
        <v>0</v>
      </c>
      <c r="BH282" s="209">
        <v>0</v>
      </c>
      <c r="BI282" s="209">
        <v>1</v>
      </c>
      <c r="BJ282" s="209">
        <v>0</v>
      </c>
      <c r="BK282" s="209">
        <v>0</v>
      </c>
      <c r="BL282" s="209">
        <v>1</v>
      </c>
      <c r="BM282" s="209">
        <v>0</v>
      </c>
      <c r="BN282" s="209"/>
      <c r="BO282" s="209"/>
      <c r="BP282" s="209"/>
      <c r="BQ282" s="209"/>
      <c r="BR282" s="209"/>
      <c r="BS282" s="209"/>
    </row>
    <row r="283" spans="54:71" x14ac:dyDescent="0.25">
      <c r="BB283" s="229" t="s">
        <v>1770</v>
      </c>
      <c r="BC283" s="230" t="s">
        <v>219</v>
      </c>
      <c r="BD283" s="209">
        <v>0</v>
      </c>
      <c r="BE283" s="209">
        <v>0</v>
      </c>
      <c r="BF283" s="209">
        <v>0</v>
      </c>
      <c r="BG283" s="209">
        <v>0</v>
      </c>
      <c r="BH283" s="209">
        <v>0</v>
      </c>
      <c r="BI283" s="209">
        <v>0</v>
      </c>
      <c r="BJ283" s="209">
        <v>0</v>
      </c>
      <c r="BK283" s="209">
        <v>0</v>
      </c>
      <c r="BL283" s="209">
        <v>0</v>
      </c>
      <c r="BM283" s="209">
        <v>0</v>
      </c>
      <c r="BN283" s="209"/>
      <c r="BO283" s="209"/>
      <c r="BP283" s="209"/>
      <c r="BQ283" s="209"/>
      <c r="BR283" s="209"/>
      <c r="BS283" s="209"/>
    </row>
    <row r="284" spans="54:71" x14ac:dyDescent="0.25">
      <c r="BB284" s="229" t="s">
        <v>1771</v>
      </c>
      <c r="BC284" s="230" t="s">
        <v>789</v>
      </c>
      <c r="BD284" s="209">
        <v>0</v>
      </c>
      <c r="BE284" s="209">
        <v>0</v>
      </c>
      <c r="BF284" s="209">
        <v>0</v>
      </c>
      <c r="BG284" s="209">
        <v>0</v>
      </c>
      <c r="BH284" s="209">
        <v>0</v>
      </c>
      <c r="BI284" s="209">
        <v>0</v>
      </c>
      <c r="BJ284" s="209">
        <v>0</v>
      </c>
      <c r="BK284" s="209">
        <v>0</v>
      </c>
      <c r="BL284" s="209">
        <v>0</v>
      </c>
      <c r="BM284" s="209">
        <v>0</v>
      </c>
      <c r="BN284" s="209"/>
      <c r="BO284" s="209"/>
      <c r="BP284" s="209"/>
      <c r="BQ284" s="209"/>
      <c r="BR284" s="209"/>
      <c r="BS284" s="209"/>
    </row>
    <row r="285" spans="54:71" x14ac:dyDescent="0.25">
      <c r="BB285" s="229" t="s">
        <v>1772</v>
      </c>
      <c r="BC285" s="230" t="s">
        <v>52</v>
      </c>
      <c r="BD285" s="209">
        <v>10</v>
      </c>
      <c r="BE285" s="209">
        <v>10</v>
      </c>
      <c r="BF285" s="209">
        <v>0</v>
      </c>
      <c r="BG285" s="209">
        <v>-2</v>
      </c>
      <c r="BH285" s="209">
        <v>11</v>
      </c>
      <c r="BI285" s="209">
        <v>2</v>
      </c>
      <c r="BJ285" s="209">
        <v>0</v>
      </c>
      <c r="BK285" s="209">
        <v>1</v>
      </c>
      <c r="BL285" s="209">
        <v>1</v>
      </c>
      <c r="BM285" s="209">
        <v>0</v>
      </c>
      <c r="BN285" s="209"/>
      <c r="BO285" s="209"/>
      <c r="BP285" s="209"/>
      <c r="BQ285" s="209"/>
      <c r="BR285" s="209"/>
      <c r="BS285" s="209"/>
    </row>
    <row r="286" spans="54:71" x14ac:dyDescent="0.25">
      <c r="BB286" s="229" t="s">
        <v>1773</v>
      </c>
      <c r="BC286" s="230" t="s">
        <v>103</v>
      </c>
      <c r="BD286" s="209">
        <v>0</v>
      </c>
      <c r="BE286" s="209">
        <v>0</v>
      </c>
      <c r="BF286" s="209">
        <v>0</v>
      </c>
      <c r="BG286" s="209">
        <v>0</v>
      </c>
      <c r="BH286" s="209">
        <v>0</v>
      </c>
      <c r="BI286" s="209">
        <v>0</v>
      </c>
      <c r="BJ286" s="209">
        <v>0</v>
      </c>
      <c r="BK286" s="209">
        <v>0</v>
      </c>
      <c r="BL286" s="209">
        <v>0</v>
      </c>
      <c r="BM286" s="209">
        <v>0</v>
      </c>
      <c r="BN286" s="209"/>
      <c r="BO286" s="209"/>
      <c r="BP286" s="209"/>
      <c r="BQ286" s="209"/>
      <c r="BR286" s="209"/>
      <c r="BS286" s="209"/>
    </row>
    <row r="287" spans="54:71" x14ac:dyDescent="0.25">
      <c r="BB287" s="229" t="s">
        <v>1774</v>
      </c>
      <c r="BC287" s="230" t="s">
        <v>644</v>
      </c>
      <c r="BD287" s="209">
        <v>26</v>
      </c>
      <c r="BE287" s="209">
        <v>26</v>
      </c>
      <c r="BF287" s="209">
        <v>0</v>
      </c>
      <c r="BG287" s="209">
        <v>0</v>
      </c>
      <c r="BH287" s="209">
        <v>0</v>
      </c>
      <c r="BI287" s="209">
        <v>26</v>
      </c>
      <c r="BJ287" s="209">
        <v>0</v>
      </c>
      <c r="BK287" s="209">
        <v>25</v>
      </c>
      <c r="BL287" s="209">
        <v>1</v>
      </c>
      <c r="BM287" s="209">
        <v>0</v>
      </c>
      <c r="BN287" s="209"/>
      <c r="BO287" s="209"/>
      <c r="BP287" s="209"/>
      <c r="BQ287" s="209"/>
      <c r="BR287" s="209"/>
      <c r="BS287" s="209"/>
    </row>
    <row r="288" spans="54:71" x14ac:dyDescent="0.25">
      <c r="BB288" s="229" t="s">
        <v>1775</v>
      </c>
      <c r="BC288" s="230" t="s">
        <v>651</v>
      </c>
      <c r="BD288" s="209">
        <v>0</v>
      </c>
      <c r="BE288" s="209">
        <v>0</v>
      </c>
      <c r="BF288" s="209">
        <v>0</v>
      </c>
      <c r="BG288" s="209">
        <v>0</v>
      </c>
      <c r="BH288" s="209">
        <v>0</v>
      </c>
      <c r="BI288" s="209">
        <v>0</v>
      </c>
      <c r="BJ288" s="209">
        <v>0</v>
      </c>
      <c r="BK288" s="209">
        <v>0</v>
      </c>
      <c r="BL288" s="209">
        <v>0</v>
      </c>
      <c r="BM288" s="209">
        <v>0</v>
      </c>
      <c r="BN288" s="209"/>
      <c r="BO288" s="209"/>
      <c r="BP288" s="209"/>
      <c r="BQ288" s="209"/>
      <c r="BR288" s="209"/>
      <c r="BS288" s="209"/>
    </row>
    <row r="289" spans="54:71" x14ac:dyDescent="0.25">
      <c r="BB289" s="229" t="s">
        <v>1776</v>
      </c>
      <c r="BC289" s="230" t="s">
        <v>12</v>
      </c>
      <c r="BD289" s="209">
        <v>7</v>
      </c>
      <c r="BE289" s="209">
        <v>7</v>
      </c>
      <c r="BF289" s="209">
        <v>0</v>
      </c>
      <c r="BG289" s="209">
        <v>1</v>
      </c>
      <c r="BH289" s="209">
        <v>8</v>
      </c>
      <c r="BI289" s="209">
        <v>-2</v>
      </c>
      <c r="BJ289" s="209">
        <v>-1</v>
      </c>
      <c r="BK289" s="209">
        <v>2</v>
      </c>
      <c r="BL289" s="209">
        <v>-2</v>
      </c>
      <c r="BM289" s="209">
        <v>0</v>
      </c>
      <c r="BN289" s="209"/>
      <c r="BO289" s="209"/>
      <c r="BP289" s="209"/>
      <c r="BQ289" s="209"/>
      <c r="BR289" s="209"/>
      <c r="BS289" s="209"/>
    </row>
    <row r="290" spans="54:71" x14ac:dyDescent="0.25">
      <c r="BB290" s="229" t="s">
        <v>1777</v>
      </c>
      <c r="BC290" s="230" t="s">
        <v>778</v>
      </c>
      <c r="BD290" s="209">
        <v>-1</v>
      </c>
      <c r="BE290" s="209">
        <v>-1</v>
      </c>
      <c r="BF290" s="209">
        <v>0</v>
      </c>
      <c r="BG290" s="209">
        <v>0</v>
      </c>
      <c r="BH290" s="209">
        <v>0</v>
      </c>
      <c r="BI290" s="209">
        <v>-1</v>
      </c>
      <c r="BJ290" s="209">
        <v>0</v>
      </c>
      <c r="BK290" s="209">
        <v>-1</v>
      </c>
      <c r="BL290" s="209">
        <v>0</v>
      </c>
      <c r="BM290" s="209">
        <v>0</v>
      </c>
      <c r="BN290" s="209"/>
      <c r="BO290" s="209"/>
      <c r="BP290" s="209"/>
      <c r="BQ290" s="209"/>
      <c r="BR290" s="209"/>
      <c r="BS290" s="209"/>
    </row>
    <row r="291" spans="54:71" x14ac:dyDescent="0.25">
      <c r="BB291" s="229" t="s">
        <v>1778</v>
      </c>
      <c r="BC291" s="230" t="s">
        <v>1779</v>
      </c>
      <c r="BD291" s="209">
        <v>2</v>
      </c>
      <c r="BE291" s="209">
        <v>2</v>
      </c>
      <c r="BF291" s="209">
        <v>0</v>
      </c>
      <c r="BG291" s="209">
        <v>0</v>
      </c>
      <c r="BH291" s="209">
        <v>0</v>
      </c>
      <c r="BI291" s="209">
        <v>2</v>
      </c>
      <c r="BJ291" s="209">
        <v>0</v>
      </c>
      <c r="BK291" s="209">
        <v>0</v>
      </c>
      <c r="BL291" s="209">
        <v>2</v>
      </c>
      <c r="BM291" s="209">
        <v>0</v>
      </c>
      <c r="BN291" s="209"/>
      <c r="BO291" s="209"/>
      <c r="BP291" s="209"/>
      <c r="BQ291" s="209"/>
      <c r="BR291" s="209"/>
      <c r="BS291" s="209"/>
    </row>
    <row r="292" spans="54:71" x14ac:dyDescent="0.25">
      <c r="BB292" s="229" t="s">
        <v>1780</v>
      </c>
      <c r="BC292" s="230" t="s">
        <v>206</v>
      </c>
      <c r="BD292" s="209">
        <v>-2</v>
      </c>
      <c r="BE292" s="209">
        <v>-4</v>
      </c>
      <c r="BF292" s="209">
        <v>2</v>
      </c>
      <c r="BG292" s="209">
        <v>7</v>
      </c>
      <c r="BH292" s="209">
        <v>15</v>
      </c>
      <c r="BI292" s="209">
        <v>-24</v>
      </c>
      <c r="BJ292" s="209">
        <v>6</v>
      </c>
      <c r="BK292" s="209">
        <v>-28</v>
      </c>
      <c r="BL292" s="209">
        <v>-1</v>
      </c>
      <c r="BM292" s="209">
        <v>0</v>
      </c>
      <c r="BN292" s="209"/>
      <c r="BO292" s="209"/>
      <c r="BP292" s="209"/>
      <c r="BQ292" s="209"/>
      <c r="BR292" s="209"/>
      <c r="BS292" s="209"/>
    </row>
    <row r="293" spans="54:71" x14ac:dyDescent="0.25">
      <c r="BB293" s="229" t="s">
        <v>1781</v>
      </c>
      <c r="BC293" s="230" t="s">
        <v>214</v>
      </c>
      <c r="BD293" s="209">
        <v>4</v>
      </c>
      <c r="BE293" s="209">
        <v>-21</v>
      </c>
      <c r="BF293" s="209">
        <v>26</v>
      </c>
      <c r="BG293" s="209">
        <v>-8</v>
      </c>
      <c r="BH293" s="209">
        <v>42</v>
      </c>
      <c r="BI293" s="209">
        <v>-30</v>
      </c>
      <c r="BJ293" s="209">
        <v>0</v>
      </c>
      <c r="BK293" s="209">
        <v>-29</v>
      </c>
      <c r="BL293" s="209">
        <v>-1</v>
      </c>
      <c r="BM293" s="209">
        <v>0</v>
      </c>
      <c r="BN293" s="209"/>
      <c r="BO293" s="209"/>
      <c r="BP293" s="209"/>
      <c r="BQ293" s="209"/>
      <c r="BR293" s="209"/>
      <c r="BS293" s="209"/>
    </row>
    <row r="294" spans="54:71" x14ac:dyDescent="0.25">
      <c r="BB294" s="229" t="s">
        <v>1782</v>
      </c>
      <c r="BC294" s="230" t="s">
        <v>53</v>
      </c>
      <c r="BD294" s="209">
        <v>0</v>
      </c>
      <c r="BE294" s="209">
        <v>0</v>
      </c>
      <c r="BF294" s="209">
        <v>0</v>
      </c>
      <c r="BG294" s="209">
        <v>0</v>
      </c>
      <c r="BH294" s="209">
        <v>0</v>
      </c>
      <c r="BI294" s="209">
        <v>0</v>
      </c>
      <c r="BJ294" s="209">
        <v>0</v>
      </c>
      <c r="BK294" s="209">
        <v>0</v>
      </c>
      <c r="BL294" s="209">
        <v>0</v>
      </c>
      <c r="BM294" s="209">
        <v>0</v>
      </c>
      <c r="BN294" s="209"/>
      <c r="BO294" s="209"/>
      <c r="BP294" s="209"/>
      <c r="BQ294" s="209"/>
      <c r="BR294" s="209"/>
      <c r="BS294" s="209"/>
    </row>
    <row r="295" spans="54:71" x14ac:dyDescent="0.25">
      <c r="BB295" s="229" t="s">
        <v>1783</v>
      </c>
      <c r="BC295" s="230" t="s">
        <v>773</v>
      </c>
      <c r="BD295" s="209">
        <v>0</v>
      </c>
      <c r="BE295" s="209">
        <v>0</v>
      </c>
      <c r="BF295" s="209">
        <v>0</v>
      </c>
      <c r="BG295" s="209">
        <v>0</v>
      </c>
      <c r="BH295" s="209">
        <v>0</v>
      </c>
      <c r="BI295" s="209">
        <v>0</v>
      </c>
      <c r="BJ295" s="209">
        <v>0</v>
      </c>
      <c r="BK295" s="209">
        <v>0</v>
      </c>
      <c r="BL295" s="209">
        <v>0</v>
      </c>
      <c r="BM295" s="209">
        <v>0</v>
      </c>
      <c r="BN295" s="209"/>
      <c r="BO295" s="209"/>
      <c r="BP295" s="209"/>
      <c r="BQ295" s="209"/>
      <c r="BR295" s="209"/>
      <c r="BS295" s="209"/>
    </row>
    <row r="296" spans="54:71" x14ac:dyDescent="0.25">
      <c r="BB296" s="229" t="s">
        <v>1784</v>
      </c>
      <c r="BC296" s="230" t="s">
        <v>9</v>
      </c>
      <c r="BD296" s="209">
        <v>-169</v>
      </c>
      <c r="BE296" s="209">
        <v>1</v>
      </c>
      <c r="BF296" s="209">
        <v>-169</v>
      </c>
      <c r="BG296" s="209">
        <v>1</v>
      </c>
      <c r="BH296" s="209">
        <v>-168</v>
      </c>
      <c r="BI296" s="209">
        <v>-1</v>
      </c>
      <c r="BJ296" s="209">
        <v>0</v>
      </c>
      <c r="BK296" s="209">
        <v>-10</v>
      </c>
      <c r="BL296" s="209">
        <v>9</v>
      </c>
      <c r="BM296" s="209">
        <v>0</v>
      </c>
      <c r="BN296" s="209"/>
      <c r="BO296" s="209"/>
      <c r="BP296" s="209"/>
      <c r="BQ296" s="209"/>
      <c r="BR296" s="209"/>
      <c r="BS296" s="209"/>
    </row>
    <row r="297" spans="54:71" x14ac:dyDescent="0.25">
      <c r="BB297" s="229" t="s">
        <v>1785</v>
      </c>
      <c r="BC297" s="230" t="s">
        <v>211</v>
      </c>
      <c r="BD297" s="209">
        <v>-4</v>
      </c>
      <c r="BE297" s="209">
        <v>-8</v>
      </c>
      <c r="BF297" s="209">
        <v>4</v>
      </c>
      <c r="BG297" s="209">
        <v>0</v>
      </c>
      <c r="BH297" s="209">
        <v>-1</v>
      </c>
      <c r="BI297" s="209">
        <v>-2</v>
      </c>
      <c r="BJ297" s="209">
        <v>0</v>
      </c>
      <c r="BK297" s="209">
        <v>-2</v>
      </c>
      <c r="BL297" s="209">
        <v>1</v>
      </c>
      <c r="BM297" s="209">
        <v>0</v>
      </c>
      <c r="BN297" s="209"/>
      <c r="BO297" s="209"/>
      <c r="BP297" s="209"/>
      <c r="BQ297" s="209"/>
      <c r="BR297" s="209"/>
      <c r="BS297" s="209"/>
    </row>
    <row r="298" spans="54:71" x14ac:dyDescent="0.25">
      <c r="BB298" s="229" t="s">
        <v>1786</v>
      </c>
      <c r="BC298" s="230" t="s">
        <v>218</v>
      </c>
      <c r="BD298" s="209">
        <v>-5</v>
      </c>
      <c r="BE298" s="209">
        <v>-5</v>
      </c>
      <c r="BF298" s="209">
        <v>0</v>
      </c>
      <c r="BG298" s="209">
        <v>4</v>
      </c>
      <c r="BH298" s="209">
        <v>-13</v>
      </c>
      <c r="BI298" s="209">
        <v>3</v>
      </c>
      <c r="BJ298" s="209">
        <v>0</v>
      </c>
      <c r="BK298" s="209">
        <v>3</v>
      </c>
      <c r="BL298" s="209">
        <v>0</v>
      </c>
      <c r="BM298" s="209">
        <v>0</v>
      </c>
      <c r="BN298" s="209"/>
      <c r="BO298" s="209"/>
      <c r="BP298" s="209"/>
      <c r="BQ298" s="209"/>
      <c r="BR298" s="209"/>
      <c r="BS298" s="209"/>
    </row>
    <row r="299" spans="54:71" x14ac:dyDescent="0.25">
      <c r="BB299" s="229" t="s">
        <v>1787</v>
      </c>
      <c r="BC299" s="230" t="s">
        <v>8</v>
      </c>
      <c r="BD299" s="209">
        <v>-2</v>
      </c>
      <c r="BE299" s="209">
        <v>-2</v>
      </c>
      <c r="BF299" s="209">
        <v>0</v>
      </c>
      <c r="BG299" s="209">
        <v>0</v>
      </c>
      <c r="BH299" s="209">
        <v>0</v>
      </c>
      <c r="BI299" s="209">
        <v>-3</v>
      </c>
      <c r="BJ299" s="209">
        <v>0</v>
      </c>
      <c r="BK299" s="209">
        <v>-3</v>
      </c>
      <c r="BL299" s="209">
        <v>0</v>
      </c>
      <c r="BM299" s="209">
        <v>0</v>
      </c>
      <c r="BN299" s="209"/>
      <c r="BO299" s="209"/>
      <c r="BP299" s="209"/>
      <c r="BQ299" s="209"/>
      <c r="BR299" s="209"/>
      <c r="BS299" s="209"/>
    </row>
    <row r="300" spans="54:71" x14ac:dyDescent="0.25">
      <c r="BB300" s="229" t="s">
        <v>1788</v>
      </c>
      <c r="BC300" s="230" t="s">
        <v>13</v>
      </c>
      <c r="BD300" s="209">
        <v>-25</v>
      </c>
      <c r="BE300" s="209">
        <v>-25</v>
      </c>
      <c r="BF300" s="209">
        <v>0</v>
      </c>
      <c r="BG300" s="209">
        <v>7</v>
      </c>
      <c r="BH300" s="209">
        <v>-30</v>
      </c>
      <c r="BI300" s="209">
        <v>-2</v>
      </c>
      <c r="BJ300" s="209">
        <v>0</v>
      </c>
      <c r="BK300" s="209">
        <v>-2</v>
      </c>
      <c r="BL300" s="209">
        <v>-2</v>
      </c>
      <c r="BM300" s="209">
        <v>0</v>
      </c>
      <c r="BN300" s="209"/>
      <c r="BO300" s="209"/>
      <c r="BP300" s="209"/>
      <c r="BQ300" s="209"/>
      <c r="BR300" s="209"/>
      <c r="BS300" s="209"/>
    </row>
    <row r="301" spans="54:71" x14ac:dyDescent="0.25">
      <c r="BB301" s="229" t="s">
        <v>1789</v>
      </c>
      <c r="BC301" s="230" t="s">
        <v>1790</v>
      </c>
      <c r="BD301" s="209">
        <v>5</v>
      </c>
      <c r="BE301" s="209">
        <v>5</v>
      </c>
      <c r="BF301" s="209">
        <v>0</v>
      </c>
      <c r="BG301" s="209">
        <v>0</v>
      </c>
      <c r="BH301" s="209">
        <v>0</v>
      </c>
      <c r="BI301" s="209">
        <v>5</v>
      </c>
      <c r="BJ301" s="209">
        <v>0</v>
      </c>
      <c r="BK301" s="209">
        <v>3</v>
      </c>
      <c r="BL301" s="209">
        <v>1</v>
      </c>
      <c r="BM301" s="209">
        <v>0</v>
      </c>
      <c r="BN301" s="209"/>
      <c r="BO301" s="209"/>
      <c r="BP301" s="209"/>
      <c r="BQ301" s="209"/>
      <c r="BR301" s="209"/>
      <c r="BS301" s="209"/>
    </row>
    <row r="302" spans="54:71" x14ac:dyDescent="0.25">
      <c r="BB302" s="229" t="s">
        <v>1791</v>
      </c>
      <c r="BC302" s="230" t="s">
        <v>635</v>
      </c>
      <c r="BD302" s="209">
        <v>-25</v>
      </c>
      <c r="BE302" s="209">
        <v>-25</v>
      </c>
      <c r="BF302" s="209">
        <v>0</v>
      </c>
      <c r="BG302" s="209">
        <v>0</v>
      </c>
      <c r="BH302" s="209">
        <v>0</v>
      </c>
      <c r="BI302" s="209">
        <v>-25</v>
      </c>
      <c r="BJ302" s="209">
        <v>0</v>
      </c>
      <c r="BK302" s="209">
        <v>-26</v>
      </c>
      <c r="BL302" s="209">
        <v>0</v>
      </c>
      <c r="BM302" s="209">
        <v>0</v>
      </c>
      <c r="BN302" s="209"/>
      <c r="BO302" s="209"/>
      <c r="BP302" s="209"/>
      <c r="BQ302" s="209"/>
      <c r="BR302" s="209"/>
      <c r="BS302" s="209"/>
    </row>
    <row r="303" spans="54:71" x14ac:dyDescent="0.25">
      <c r="BB303" s="229" t="s">
        <v>1792</v>
      </c>
      <c r="BC303" s="230" t="s">
        <v>19</v>
      </c>
      <c r="BD303" s="209">
        <v>-4</v>
      </c>
      <c r="BE303" s="209">
        <v>-4</v>
      </c>
      <c r="BF303" s="209">
        <v>0</v>
      </c>
      <c r="BG303" s="209">
        <v>0</v>
      </c>
      <c r="BH303" s="209">
        <v>0</v>
      </c>
      <c r="BI303" s="209">
        <v>-4</v>
      </c>
      <c r="BJ303" s="209">
        <v>0</v>
      </c>
      <c r="BK303" s="209">
        <v>-4</v>
      </c>
      <c r="BL303" s="209">
        <v>0</v>
      </c>
      <c r="BM303" s="209">
        <v>0</v>
      </c>
      <c r="BN303" s="209"/>
      <c r="BO303" s="209"/>
      <c r="BP303" s="209"/>
      <c r="BQ303" s="209"/>
      <c r="BR303" s="209"/>
      <c r="BS303" s="209"/>
    </row>
    <row r="304" spans="54:71" x14ac:dyDescent="0.25">
      <c r="BB304" s="229" t="s">
        <v>1793</v>
      </c>
      <c r="BC304" s="230" t="s">
        <v>40</v>
      </c>
      <c r="BD304" s="209">
        <v>0</v>
      </c>
      <c r="BE304" s="209">
        <v>0</v>
      </c>
      <c r="BF304" s="209">
        <v>0</v>
      </c>
      <c r="BG304" s="209">
        <v>0</v>
      </c>
      <c r="BH304" s="209">
        <v>0</v>
      </c>
      <c r="BI304" s="209">
        <v>0</v>
      </c>
      <c r="BJ304" s="209">
        <v>0</v>
      </c>
      <c r="BK304" s="209">
        <v>0</v>
      </c>
      <c r="BL304" s="209">
        <v>0</v>
      </c>
      <c r="BM304" s="209">
        <v>0</v>
      </c>
      <c r="BN304" s="209"/>
      <c r="BO304" s="209"/>
      <c r="BP304" s="209"/>
      <c r="BQ304" s="209"/>
      <c r="BR304" s="209"/>
      <c r="BS304" s="209"/>
    </row>
    <row r="305" spans="54:71" x14ac:dyDescent="0.25">
      <c r="BB305" s="229" t="s">
        <v>1794</v>
      </c>
      <c r="BC305" s="230" t="s">
        <v>676</v>
      </c>
      <c r="BD305" s="209">
        <v>0</v>
      </c>
      <c r="BE305" s="209">
        <v>0</v>
      </c>
      <c r="BF305" s="209">
        <v>0</v>
      </c>
      <c r="BG305" s="209">
        <v>0</v>
      </c>
      <c r="BH305" s="209">
        <v>0</v>
      </c>
      <c r="BI305" s="209">
        <v>0</v>
      </c>
      <c r="BJ305" s="209">
        <v>0</v>
      </c>
      <c r="BK305" s="209">
        <v>0</v>
      </c>
      <c r="BL305" s="209">
        <v>0</v>
      </c>
      <c r="BM305" s="209">
        <v>0</v>
      </c>
      <c r="BN305" s="209"/>
      <c r="BO305" s="209"/>
      <c r="BP305" s="209"/>
      <c r="BQ305" s="209"/>
      <c r="BR305" s="209"/>
      <c r="BS305" s="209"/>
    </row>
    <row r="306" spans="54:71" x14ac:dyDescent="0.25">
      <c r="BB306" s="229" t="s">
        <v>1795</v>
      </c>
      <c r="BC306" s="230" t="s">
        <v>34</v>
      </c>
      <c r="BD306" s="209">
        <v>-5</v>
      </c>
      <c r="BE306" s="209">
        <v>-5</v>
      </c>
      <c r="BF306" s="209">
        <v>0</v>
      </c>
      <c r="BG306" s="209">
        <v>0</v>
      </c>
      <c r="BH306" s="209">
        <v>-1</v>
      </c>
      <c r="BI306" s="209">
        <v>-4</v>
      </c>
      <c r="BJ306" s="209">
        <v>0</v>
      </c>
      <c r="BK306" s="209">
        <v>-4</v>
      </c>
      <c r="BL306" s="209">
        <v>0</v>
      </c>
      <c r="BM306" s="209">
        <v>0</v>
      </c>
      <c r="BN306" s="209"/>
      <c r="BO306" s="209"/>
      <c r="BP306" s="209"/>
      <c r="BQ306" s="209"/>
      <c r="BR306" s="209"/>
      <c r="BS306" s="209"/>
    </row>
    <row r="307" spans="54:71" x14ac:dyDescent="0.25">
      <c r="BB307" s="229" t="s">
        <v>1796</v>
      </c>
      <c r="BC307" s="230" t="s">
        <v>22</v>
      </c>
      <c r="BD307" s="209">
        <v>39</v>
      </c>
      <c r="BE307" s="209">
        <v>-67</v>
      </c>
      <c r="BF307" s="209">
        <v>106</v>
      </c>
      <c r="BG307" s="209">
        <v>-15</v>
      </c>
      <c r="BH307" s="209">
        <v>-60</v>
      </c>
      <c r="BI307" s="209">
        <v>114</v>
      </c>
      <c r="BJ307" s="209">
        <v>-1</v>
      </c>
      <c r="BK307" s="209">
        <v>96</v>
      </c>
      <c r="BL307" s="209">
        <v>12</v>
      </c>
      <c r="BM307" s="209">
        <v>7</v>
      </c>
      <c r="BN307" s="209"/>
      <c r="BO307" s="209"/>
      <c r="BP307" s="209"/>
      <c r="BQ307" s="209"/>
      <c r="BR307" s="209"/>
      <c r="BS307" s="209"/>
    </row>
    <row r="308" spans="54:71" x14ac:dyDescent="0.25">
      <c r="BB308" s="229" t="s">
        <v>1797</v>
      </c>
      <c r="BC308" s="230" t="s">
        <v>32</v>
      </c>
      <c r="BD308" s="209">
        <v>-4</v>
      </c>
      <c r="BE308" s="209">
        <v>-4</v>
      </c>
      <c r="BF308" s="209">
        <v>0</v>
      </c>
      <c r="BG308" s="209">
        <v>0</v>
      </c>
      <c r="BH308" s="209">
        <v>0</v>
      </c>
      <c r="BI308" s="209">
        <v>-4</v>
      </c>
      <c r="BJ308" s="209">
        <v>0</v>
      </c>
      <c r="BK308" s="209">
        <v>-4</v>
      </c>
      <c r="BL308" s="209">
        <v>0</v>
      </c>
      <c r="BM308" s="209">
        <v>0</v>
      </c>
      <c r="BN308" s="209"/>
      <c r="BO308" s="209"/>
      <c r="BP308" s="209"/>
      <c r="BQ308" s="209"/>
      <c r="BR308" s="209"/>
      <c r="BS308" s="209"/>
    </row>
    <row r="309" spans="54:71" x14ac:dyDescent="0.25">
      <c r="BB309" s="229" t="s">
        <v>1798</v>
      </c>
      <c r="BC309" s="230" t="s">
        <v>231</v>
      </c>
      <c r="BD309" s="209">
        <v>-33</v>
      </c>
      <c r="BE309" s="209">
        <v>78</v>
      </c>
      <c r="BF309" s="209">
        <v>-111</v>
      </c>
      <c r="BG309" s="209">
        <v>136</v>
      </c>
      <c r="BH309" s="209">
        <v>-317</v>
      </c>
      <c r="BI309" s="209">
        <v>148</v>
      </c>
      <c r="BJ309" s="209">
        <v>22</v>
      </c>
      <c r="BK309" s="209">
        <v>148</v>
      </c>
      <c r="BL309" s="209">
        <v>-21</v>
      </c>
      <c r="BM309" s="209">
        <v>0</v>
      </c>
      <c r="BN309" s="209"/>
      <c r="BO309" s="209"/>
      <c r="BP309" s="209"/>
      <c r="BQ309" s="209"/>
      <c r="BR309" s="209"/>
      <c r="BS309" s="209"/>
    </row>
    <row r="310" spans="54:71" x14ac:dyDescent="0.25">
      <c r="BB310" s="229" t="s">
        <v>1799</v>
      </c>
      <c r="BC310" s="230" t="s">
        <v>741</v>
      </c>
      <c r="BD310" s="209">
        <v>0</v>
      </c>
      <c r="BE310" s="209">
        <v>0</v>
      </c>
      <c r="BF310" s="209">
        <v>0</v>
      </c>
      <c r="BG310" s="209">
        <v>11</v>
      </c>
      <c r="BH310" s="209">
        <v>17</v>
      </c>
      <c r="BI310" s="209">
        <v>-29</v>
      </c>
      <c r="BJ310" s="209">
        <v>0</v>
      </c>
      <c r="BK310" s="209">
        <v>-28</v>
      </c>
      <c r="BL310" s="209">
        <v>-1</v>
      </c>
      <c r="BM310" s="209">
        <v>0</v>
      </c>
      <c r="BN310" s="209"/>
      <c r="BO310" s="209"/>
      <c r="BP310" s="209"/>
      <c r="BQ310" s="209"/>
      <c r="BR310" s="209"/>
      <c r="BS310" s="209"/>
    </row>
    <row r="311" spans="54:71" x14ac:dyDescent="0.25">
      <c r="BB311" s="229" t="s">
        <v>1800</v>
      </c>
      <c r="BC311" s="230" t="s">
        <v>47</v>
      </c>
      <c r="BD311" s="209">
        <v>3689</v>
      </c>
      <c r="BE311" s="209">
        <v>1758</v>
      </c>
      <c r="BF311" s="209">
        <v>1931</v>
      </c>
      <c r="BG311" s="209">
        <v>1125</v>
      </c>
      <c r="BH311" s="209">
        <v>821</v>
      </c>
      <c r="BI311" s="209">
        <v>1743</v>
      </c>
      <c r="BJ311" s="209">
        <v>165</v>
      </c>
      <c r="BK311" s="209">
        <v>1297</v>
      </c>
      <c r="BL311" s="209">
        <v>282</v>
      </c>
      <c r="BM311" s="209">
        <v>0</v>
      </c>
      <c r="BN311" s="209"/>
      <c r="BO311" s="209"/>
      <c r="BP311" s="209"/>
      <c r="BQ311" s="209"/>
      <c r="BR311" s="209"/>
      <c r="BS311" s="209"/>
    </row>
    <row r="312" spans="54:71" x14ac:dyDescent="0.25">
      <c r="BB312" s="229" t="s">
        <v>1801</v>
      </c>
      <c r="BC312" s="230" t="s">
        <v>228</v>
      </c>
      <c r="BD312" s="209">
        <v>6</v>
      </c>
      <c r="BE312" s="209">
        <v>6</v>
      </c>
      <c r="BF312" s="209">
        <v>0</v>
      </c>
      <c r="BG312" s="209">
        <v>0</v>
      </c>
      <c r="BH312" s="209">
        <v>-5</v>
      </c>
      <c r="BI312" s="209">
        <v>9</v>
      </c>
      <c r="BJ312" s="209">
        <v>0</v>
      </c>
      <c r="BK312" s="209">
        <v>11</v>
      </c>
      <c r="BL312" s="209">
        <v>-1</v>
      </c>
      <c r="BM312" s="209">
        <v>0</v>
      </c>
      <c r="BN312" s="209"/>
      <c r="BO312" s="209"/>
      <c r="BP312" s="209"/>
      <c r="BQ312" s="209"/>
      <c r="BR312" s="209"/>
      <c r="BS312" s="209"/>
    </row>
    <row r="313" spans="54:71" x14ac:dyDescent="0.25">
      <c r="BB313" s="229" t="s">
        <v>1802</v>
      </c>
      <c r="BC313" s="230" t="s">
        <v>59</v>
      </c>
      <c r="BD313" s="209">
        <v>24</v>
      </c>
      <c r="BE313" s="209">
        <v>24</v>
      </c>
      <c r="BF313" s="209">
        <v>0</v>
      </c>
      <c r="BG313" s="209">
        <v>0</v>
      </c>
      <c r="BH313" s="209">
        <v>0</v>
      </c>
      <c r="BI313" s="209">
        <v>25</v>
      </c>
      <c r="BJ313" s="209">
        <v>-2</v>
      </c>
      <c r="BK313" s="209">
        <v>25</v>
      </c>
      <c r="BL313" s="209">
        <v>1</v>
      </c>
      <c r="BM313" s="209">
        <v>0</v>
      </c>
      <c r="BN313" s="209"/>
      <c r="BO313" s="209"/>
      <c r="BP313" s="209"/>
      <c r="BQ313" s="209"/>
      <c r="BR313" s="209"/>
      <c r="BS313" s="209"/>
    </row>
    <row r="314" spans="54:71" x14ac:dyDescent="0.25">
      <c r="BB314" s="229" t="s">
        <v>1803</v>
      </c>
      <c r="BC314" s="230" t="s">
        <v>686</v>
      </c>
      <c r="BD314" s="209">
        <v>7</v>
      </c>
      <c r="BE314" s="209">
        <v>7</v>
      </c>
      <c r="BF314" s="209">
        <v>0</v>
      </c>
      <c r="BG314" s="209">
        <v>0</v>
      </c>
      <c r="BH314" s="209">
        <v>3</v>
      </c>
      <c r="BI314" s="209">
        <v>4</v>
      </c>
      <c r="BJ314" s="209">
        <v>0</v>
      </c>
      <c r="BK314" s="209">
        <v>4</v>
      </c>
      <c r="BL314" s="209">
        <v>0</v>
      </c>
      <c r="BM314" s="209">
        <v>0</v>
      </c>
      <c r="BN314" s="209"/>
      <c r="BO314" s="209"/>
      <c r="BP314" s="209"/>
      <c r="BQ314" s="209"/>
      <c r="BR314" s="209"/>
      <c r="BS314" s="209"/>
    </row>
    <row r="315" spans="54:71" x14ac:dyDescent="0.25">
      <c r="BB315" s="229" t="s">
        <v>1804</v>
      </c>
      <c r="BC315" s="230" t="s">
        <v>611</v>
      </c>
      <c r="BD315" s="209">
        <v>2</v>
      </c>
      <c r="BE315" s="209">
        <v>2</v>
      </c>
      <c r="BF315" s="209">
        <v>0</v>
      </c>
      <c r="BG315" s="209">
        <v>0</v>
      </c>
      <c r="BH315" s="209">
        <v>2</v>
      </c>
      <c r="BI315" s="209">
        <v>0</v>
      </c>
      <c r="BJ315" s="209">
        <v>0</v>
      </c>
      <c r="BK315" s="209">
        <v>0</v>
      </c>
      <c r="BL315" s="209">
        <v>0</v>
      </c>
      <c r="BM315" s="209">
        <v>0</v>
      </c>
      <c r="BN315" s="209"/>
      <c r="BO315" s="209"/>
      <c r="BP315" s="209"/>
      <c r="BQ315" s="209"/>
      <c r="BR315" s="209"/>
      <c r="BS315" s="209"/>
    </row>
    <row r="316" spans="54:71" x14ac:dyDescent="0.25">
      <c r="BB316" s="229" t="s">
        <v>1805</v>
      </c>
      <c r="BC316" s="230" t="s">
        <v>1560</v>
      </c>
      <c r="BD316" s="209">
        <v>2</v>
      </c>
      <c r="BE316" s="209">
        <v>2</v>
      </c>
      <c r="BF316" s="209">
        <v>0</v>
      </c>
      <c r="BG316" s="209">
        <v>0</v>
      </c>
      <c r="BH316" s="209">
        <v>0</v>
      </c>
      <c r="BI316" s="209">
        <v>2</v>
      </c>
      <c r="BJ316" s="209">
        <v>0</v>
      </c>
      <c r="BK316" s="209">
        <v>1</v>
      </c>
      <c r="BL316" s="209">
        <v>0</v>
      </c>
      <c r="BM316" s="209">
        <v>0</v>
      </c>
      <c r="BN316" s="209"/>
      <c r="BO316" s="209"/>
      <c r="BP316" s="209"/>
      <c r="BQ316" s="209"/>
      <c r="BR316" s="209"/>
      <c r="BS316" s="209"/>
    </row>
    <row r="317" spans="54:71" x14ac:dyDescent="0.25">
      <c r="BB317" s="229" t="s">
        <v>1806</v>
      </c>
      <c r="BC317" s="230" t="s">
        <v>693</v>
      </c>
      <c r="BD317" s="209">
        <v>47</v>
      </c>
      <c r="BE317" s="209">
        <v>47</v>
      </c>
      <c r="BF317" s="209">
        <v>0</v>
      </c>
      <c r="BG317" s="209">
        <v>-1</v>
      </c>
      <c r="BH317" s="209">
        <v>46</v>
      </c>
      <c r="BI317" s="209">
        <v>1</v>
      </c>
      <c r="BJ317" s="209">
        <v>0</v>
      </c>
      <c r="BK317" s="209">
        <v>0</v>
      </c>
      <c r="BL317" s="209">
        <v>1</v>
      </c>
      <c r="BM317" s="209">
        <v>0</v>
      </c>
      <c r="BN317" s="209"/>
      <c r="BO317" s="209"/>
      <c r="BP317" s="209"/>
      <c r="BQ317" s="209"/>
      <c r="BR317" s="209"/>
      <c r="BS317" s="209"/>
    </row>
    <row r="318" spans="54:71" x14ac:dyDescent="0.25">
      <c r="BB318" s="229" t="s">
        <v>1807</v>
      </c>
      <c r="BC318" s="230" t="s">
        <v>526</v>
      </c>
      <c r="BD318" s="209">
        <v>31</v>
      </c>
      <c r="BE318" s="209">
        <v>29</v>
      </c>
      <c r="BF318" s="209">
        <v>1</v>
      </c>
      <c r="BG318" s="209">
        <v>0</v>
      </c>
      <c r="BH318" s="209">
        <v>0</v>
      </c>
      <c r="BI318" s="209">
        <v>31</v>
      </c>
      <c r="BJ318" s="209">
        <v>4</v>
      </c>
      <c r="BK318" s="209">
        <v>26</v>
      </c>
      <c r="BL318" s="209">
        <v>0</v>
      </c>
      <c r="BM318" s="209">
        <v>0</v>
      </c>
      <c r="BN318" s="209"/>
      <c r="BO318" s="209"/>
      <c r="BP318" s="209"/>
      <c r="BQ318" s="209"/>
      <c r="BR318" s="209"/>
      <c r="BS318" s="209"/>
    </row>
    <row r="319" spans="54:71" x14ac:dyDescent="0.25">
      <c r="BB319" s="229" t="s">
        <v>1808</v>
      </c>
      <c r="BC319" s="230" t="s">
        <v>263</v>
      </c>
      <c r="BD319" s="209">
        <v>10</v>
      </c>
      <c r="BE319" s="209">
        <v>10</v>
      </c>
      <c r="BF319" s="209">
        <v>0</v>
      </c>
      <c r="BG319" s="209">
        <v>12</v>
      </c>
      <c r="BH319" s="209">
        <v>-6</v>
      </c>
      <c r="BI319" s="209">
        <v>3</v>
      </c>
      <c r="BJ319" s="209">
        <v>0</v>
      </c>
      <c r="BK319" s="209">
        <v>3</v>
      </c>
      <c r="BL319" s="209">
        <v>0</v>
      </c>
      <c r="BM319" s="209">
        <v>0</v>
      </c>
      <c r="BN319" s="209"/>
      <c r="BO319" s="209"/>
      <c r="BP319" s="209"/>
      <c r="BQ319" s="209"/>
      <c r="BR319" s="209"/>
      <c r="BS319" s="209"/>
    </row>
    <row r="320" spans="54:71" x14ac:dyDescent="0.25">
      <c r="BB320" s="229" t="s">
        <v>1809</v>
      </c>
      <c r="BC320" s="230" t="s">
        <v>48</v>
      </c>
      <c r="BD320" s="209">
        <v>21</v>
      </c>
      <c r="BE320" s="209">
        <v>21</v>
      </c>
      <c r="BF320" s="209">
        <v>0</v>
      </c>
      <c r="BG320" s="209">
        <v>0</v>
      </c>
      <c r="BH320" s="209">
        <v>0</v>
      </c>
      <c r="BI320" s="209">
        <v>21</v>
      </c>
      <c r="BJ320" s="209">
        <v>0</v>
      </c>
      <c r="BK320" s="209">
        <v>21</v>
      </c>
      <c r="BL320" s="209">
        <v>0</v>
      </c>
      <c r="BM320" s="209">
        <v>0</v>
      </c>
      <c r="BN320" s="209"/>
      <c r="BO320" s="209"/>
      <c r="BP320" s="209"/>
      <c r="BQ320" s="209"/>
      <c r="BR320" s="209"/>
      <c r="BS320" s="209"/>
    </row>
    <row r="321" spans="54:71" x14ac:dyDescent="0.25">
      <c r="BB321" s="229" t="s">
        <v>1810</v>
      </c>
      <c r="BC321" s="230" t="s">
        <v>224</v>
      </c>
      <c r="BD321" s="209">
        <v>-26</v>
      </c>
      <c r="BE321" s="209">
        <v>-2</v>
      </c>
      <c r="BF321" s="209">
        <v>-23</v>
      </c>
      <c r="BG321" s="209">
        <v>151</v>
      </c>
      <c r="BH321" s="209">
        <v>62</v>
      </c>
      <c r="BI321" s="209">
        <v>-239</v>
      </c>
      <c r="BJ321" s="209">
        <v>0</v>
      </c>
      <c r="BK321" s="209">
        <v>-240</v>
      </c>
      <c r="BL321" s="209">
        <v>2</v>
      </c>
      <c r="BM321" s="209">
        <v>0</v>
      </c>
      <c r="BN321" s="209"/>
      <c r="BO321" s="209"/>
      <c r="BP321" s="209"/>
      <c r="BQ321" s="209"/>
      <c r="BR321" s="209"/>
      <c r="BS321" s="209"/>
    </row>
    <row r="322" spans="54:71" x14ac:dyDescent="0.25">
      <c r="BB322" s="229" t="s">
        <v>1811</v>
      </c>
      <c r="BC322" s="230" t="s">
        <v>60</v>
      </c>
      <c r="BD322" s="209">
        <v>95</v>
      </c>
      <c r="BE322" s="209">
        <v>111</v>
      </c>
      <c r="BF322" s="209">
        <v>-16</v>
      </c>
      <c r="BG322" s="209">
        <v>6</v>
      </c>
      <c r="BH322" s="209">
        <v>-32</v>
      </c>
      <c r="BI322" s="209">
        <v>121</v>
      </c>
      <c r="BJ322" s="209">
        <v>-2</v>
      </c>
      <c r="BK322" s="209">
        <v>127</v>
      </c>
      <c r="BL322" s="209">
        <v>-5</v>
      </c>
      <c r="BM322" s="209">
        <v>0</v>
      </c>
      <c r="BN322" s="209"/>
      <c r="BO322" s="209"/>
      <c r="BP322" s="209"/>
      <c r="BQ322" s="209"/>
      <c r="BR322" s="209"/>
      <c r="BS322" s="209"/>
    </row>
    <row r="323" spans="54:71" x14ac:dyDescent="0.25">
      <c r="BB323" s="229" t="s">
        <v>1812</v>
      </c>
      <c r="BC323" s="230" t="s">
        <v>39</v>
      </c>
      <c r="BD323" s="209">
        <v>-18</v>
      </c>
      <c r="BE323" s="209">
        <v>-18</v>
      </c>
      <c r="BF323" s="209">
        <v>0</v>
      </c>
      <c r="BG323" s="209">
        <v>-3</v>
      </c>
      <c r="BH323" s="209">
        <v>0</v>
      </c>
      <c r="BI323" s="209">
        <v>-16</v>
      </c>
      <c r="BJ323" s="209">
        <v>1</v>
      </c>
      <c r="BK323" s="209">
        <v>-15</v>
      </c>
      <c r="BL323" s="209">
        <v>-1</v>
      </c>
      <c r="BM323" s="209">
        <v>0</v>
      </c>
      <c r="BN323" s="209"/>
      <c r="BO323" s="209"/>
      <c r="BP323" s="209"/>
      <c r="BQ323" s="209"/>
      <c r="BR323" s="209"/>
      <c r="BS323" s="209"/>
    </row>
    <row r="324" spans="54:71" x14ac:dyDescent="0.25">
      <c r="BB324" s="229" t="s">
        <v>1813</v>
      </c>
      <c r="BC324" s="230" t="s">
        <v>55</v>
      </c>
      <c r="BD324" s="209">
        <v>100</v>
      </c>
      <c r="BE324" s="209">
        <v>58</v>
      </c>
      <c r="BF324" s="209">
        <v>41</v>
      </c>
      <c r="BG324" s="209">
        <v>0</v>
      </c>
      <c r="BH324" s="209">
        <v>-13</v>
      </c>
      <c r="BI324" s="209">
        <v>112</v>
      </c>
      <c r="BJ324" s="209">
        <v>-1</v>
      </c>
      <c r="BK324" s="209">
        <v>91</v>
      </c>
      <c r="BL324" s="209">
        <v>8</v>
      </c>
      <c r="BM324" s="209">
        <v>14</v>
      </c>
      <c r="BN324" s="209"/>
      <c r="BO324" s="209"/>
      <c r="BP324" s="209"/>
      <c r="BQ324" s="209"/>
      <c r="BR324" s="209"/>
      <c r="BS324" s="209"/>
    </row>
    <row r="325" spans="54:71" x14ac:dyDescent="0.25">
      <c r="BB325" s="229" t="s">
        <v>1814</v>
      </c>
      <c r="BC325" s="230" t="s">
        <v>237</v>
      </c>
      <c r="BD325" s="209">
        <v>325</v>
      </c>
      <c r="BE325" s="209">
        <v>325</v>
      </c>
      <c r="BF325" s="209">
        <v>0</v>
      </c>
      <c r="BG325" s="209">
        <v>25</v>
      </c>
      <c r="BH325" s="209">
        <v>-5</v>
      </c>
      <c r="BI325" s="209">
        <v>306</v>
      </c>
      <c r="BJ325" s="209">
        <v>-3</v>
      </c>
      <c r="BK325" s="209">
        <v>306</v>
      </c>
      <c r="BL325" s="209">
        <v>2</v>
      </c>
      <c r="BM325" s="209">
        <v>0</v>
      </c>
      <c r="BN325" s="209"/>
      <c r="BO325" s="209"/>
      <c r="BP325" s="209"/>
      <c r="BQ325" s="209"/>
      <c r="BR325" s="209"/>
      <c r="BS325" s="209"/>
    </row>
    <row r="326" spans="54:71" x14ac:dyDescent="0.25">
      <c r="BB326" s="229" t="s">
        <v>1815</v>
      </c>
      <c r="BC326" s="230" t="s">
        <v>16</v>
      </c>
      <c r="BD326" s="209">
        <v>-638</v>
      </c>
      <c r="BE326" s="209">
        <v>-51</v>
      </c>
      <c r="BF326" s="209">
        <v>-587</v>
      </c>
      <c r="BG326" s="209">
        <v>226</v>
      </c>
      <c r="BH326" s="209">
        <v>111</v>
      </c>
      <c r="BI326" s="209">
        <v>-975</v>
      </c>
      <c r="BJ326" s="209">
        <v>15</v>
      </c>
      <c r="BK326" s="209">
        <v>-740</v>
      </c>
      <c r="BL326" s="209">
        <v>-207</v>
      </c>
      <c r="BM326" s="209">
        <v>-42</v>
      </c>
      <c r="BN326" s="209"/>
      <c r="BO326" s="209"/>
      <c r="BP326" s="209"/>
      <c r="BQ326" s="209"/>
      <c r="BR326" s="209"/>
      <c r="BS326" s="209"/>
    </row>
    <row r="327" spans="54:71" x14ac:dyDescent="0.25">
      <c r="BB327" s="229" t="s">
        <v>1816</v>
      </c>
      <c r="BC327" s="230" t="s">
        <v>57</v>
      </c>
      <c r="BD327" s="209">
        <v>5</v>
      </c>
      <c r="BE327" s="209">
        <v>4</v>
      </c>
      <c r="BF327" s="209">
        <v>1</v>
      </c>
      <c r="BG327" s="209">
        <v>0</v>
      </c>
      <c r="BH327" s="209">
        <v>1</v>
      </c>
      <c r="BI327" s="209">
        <v>4</v>
      </c>
      <c r="BJ327" s="209">
        <v>1</v>
      </c>
      <c r="BK327" s="209">
        <v>2</v>
      </c>
      <c r="BL327" s="209">
        <v>0</v>
      </c>
      <c r="BM327" s="209">
        <v>0</v>
      </c>
      <c r="BN327" s="209"/>
      <c r="BO327" s="209"/>
      <c r="BP327" s="209"/>
      <c r="BQ327" s="209"/>
      <c r="BR327" s="209"/>
      <c r="BS327" s="209"/>
    </row>
    <row r="328" spans="54:71" x14ac:dyDescent="0.25">
      <c r="BB328" s="229" t="s">
        <v>1817</v>
      </c>
      <c r="BC328" s="230" t="s">
        <v>232</v>
      </c>
      <c r="BD328" s="209">
        <v>-53</v>
      </c>
      <c r="BE328" s="209">
        <v>-53</v>
      </c>
      <c r="BF328" s="209">
        <v>0</v>
      </c>
      <c r="BG328" s="209">
        <v>0</v>
      </c>
      <c r="BH328" s="209">
        <v>0</v>
      </c>
      <c r="BI328" s="209">
        <v>-53</v>
      </c>
      <c r="BJ328" s="209">
        <v>-3</v>
      </c>
      <c r="BK328" s="209">
        <v>-44</v>
      </c>
      <c r="BL328" s="209">
        <v>-6</v>
      </c>
      <c r="BM328" s="209">
        <v>0</v>
      </c>
      <c r="BN328" s="209"/>
      <c r="BO328" s="209"/>
      <c r="BP328" s="209"/>
      <c r="BQ328" s="209"/>
      <c r="BR328" s="209"/>
      <c r="BS328" s="209"/>
    </row>
    <row r="329" spans="54:71" x14ac:dyDescent="0.25">
      <c r="BB329" s="229" t="s">
        <v>1818</v>
      </c>
      <c r="BC329" s="230" t="s">
        <v>21</v>
      </c>
      <c r="BD329" s="209">
        <v>-48</v>
      </c>
      <c r="BE329" s="209">
        <v>-81</v>
      </c>
      <c r="BF329" s="209">
        <v>33</v>
      </c>
      <c r="BG329" s="209">
        <v>-2</v>
      </c>
      <c r="BH329" s="209">
        <v>25</v>
      </c>
      <c r="BI329" s="209">
        <v>-71</v>
      </c>
      <c r="BJ329" s="209">
        <v>0</v>
      </c>
      <c r="BK329" s="209">
        <v>-70</v>
      </c>
      <c r="BL329" s="209">
        <v>-1</v>
      </c>
      <c r="BM329" s="209">
        <v>0</v>
      </c>
      <c r="BN329" s="209"/>
      <c r="BO329" s="209"/>
      <c r="BP329" s="209"/>
      <c r="BQ329" s="209"/>
      <c r="BR329" s="209"/>
      <c r="BS329" s="209"/>
    </row>
    <row r="330" spans="54:71" x14ac:dyDescent="0.25">
      <c r="BB330" s="229" t="s">
        <v>1819</v>
      </c>
      <c r="BC330" s="230" t="s">
        <v>64</v>
      </c>
      <c r="BD330" s="209">
        <v>74</v>
      </c>
      <c r="BE330" s="209">
        <v>27</v>
      </c>
      <c r="BF330" s="209">
        <v>48</v>
      </c>
      <c r="BG330" s="209">
        <v>34</v>
      </c>
      <c r="BH330" s="209">
        <v>67</v>
      </c>
      <c r="BI330" s="209">
        <v>-26</v>
      </c>
      <c r="BJ330" s="209">
        <v>-3</v>
      </c>
      <c r="BK330" s="209">
        <v>-43</v>
      </c>
      <c r="BL330" s="209">
        <v>21</v>
      </c>
      <c r="BM330" s="209">
        <v>0</v>
      </c>
      <c r="BN330" s="209"/>
      <c r="BO330" s="209"/>
      <c r="BP330" s="209"/>
      <c r="BQ330" s="209"/>
      <c r="BR330" s="209"/>
      <c r="BS330" s="209"/>
    </row>
    <row r="331" spans="54:71" x14ac:dyDescent="0.25">
      <c r="BB331" s="229" t="s">
        <v>1820</v>
      </c>
      <c r="BC331" s="230" t="s">
        <v>49</v>
      </c>
      <c r="BD331" s="209">
        <v>284</v>
      </c>
      <c r="BE331" s="209">
        <v>361</v>
      </c>
      <c r="BF331" s="209">
        <v>-76</v>
      </c>
      <c r="BG331" s="209">
        <v>116</v>
      </c>
      <c r="BH331" s="209">
        <v>217</v>
      </c>
      <c r="BI331" s="209">
        <v>-49</v>
      </c>
      <c r="BJ331" s="209">
        <v>-15</v>
      </c>
      <c r="BK331" s="209">
        <v>-19</v>
      </c>
      <c r="BL331" s="209">
        <v>-15</v>
      </c>
      <c r="BM331" s="209">
        <v>0</v>
      </c>
      <c r="BN331" s="209"/>
      <c r="BO331" s="209"/>
      <c r="BP331" s="209"/>
      <c r="BQ331" s="209"/>
      <c r="BR331" s="209"/>
      <c r="BS331" s="209"/>
    </row>
    <row r="332" spans="54:71" x14ac:dyDescent="0.25">
      <c r="BB332" s="229" t="s">
        <v>1821</v>
      </c>
      <c r="BC332" s="230" t="s">
        <v>15</v>
      </c>
      <c r="BD332" s="209">
        <v>-186</v>
      </c>
      <c r="BE332" s="209">
        <v>-186</v>
      </c>
      <c r="BF332" s="209">
        <v>0</v>
      </c>
      <c r="BG332" s="209">
        <v>21</v>
      </c>
      <c r="BH332" s="209">
        <v>-169</v>
      </c>
      <c r="BI332" s="209">
        <v>-38</v>
      </c>
      <c r="BJ332" s="209">
        <v>-3</v>
      </c>
      <c r="BK332" s="209">
        <v>-34</v>
      </c>
      <c r="BL332" s="209">
        <v>-1</v>
      </c>
      <c r="BM332" s="209">
        <v>0</v>
      </c>
      <c r="BN332" s="209"/>
      <c r="BO332" s="209"/>
      <c r="BP332" s="209"/>
      <c r="BQ332" s="209"/>
      <c r="BR332" s="209"/>
      <c r="BS332" s="209"/>
    </row>
    <row r="333" spans="54:71" x14ac:dyDescent="0.25">
      <c r="BB333" s="229" t="s">
        <v>1822</v>
      </c>
      <c r="BC333" s="230" t="s">
        <v>266</v>
      </c>
      <c r="BD333" s="209">
        <v>1128</v>
      </c>
      <c r="BE333" s="209">
        <v>1321</v>
      </c>
      <c r="BF333" s="209">
        <v>-193</v>
      </c>
      <c r="BG333" s="209">
        <v>236</v>
      </c>
      <c r="BH333" s="209">
        <v>565</v>
      </c>
      <c r="BI333" s="209">
        <v>327</v>
      </c>
      <c r="BJ333" s="209">
        <v>182</v>
      </c>
      <c r="BK333" s="209">
        <v>138</v>
      </c>
      <c r="BL333" s="209">
        <v>7</v>
      </c>
      <c r="BM333" s="209">
        <v>0</v>
      </c>
      <c r="BN333" s="209"/>
      <c r="BO333" s="209"/>
      <c r="BP333" s="209"/>
      <c r="BQ333" s="209"/>
      <c r="BR333" s="209"/>
      <c r="BS333" s="209"/>
    </row>
    <row r="334" spans="54:71" x14ac:dyDescent="0.25">
      <c r="BB334" s="229" t="s">
        <v>1823</v>
      </c>
      <c r="BC334" s="230" t="s">
        <v>215</v>
      </c>
      <c r="BD334" s="209">
        <v>-728</v>
      </c>
      <c r="BE334" s="209">
        <v>-559</v>
      </c>
      <c r="BF334" s="209">
        <v>-169</v>
      </c>
      <c r="BG334" s="209">
        <v>-404</v>
      </c>
      <c r="BH334" s="209">
        <v>-255</v>
      </c>
      <c r="BI334" s="209">
        <v>-68</v>
      </c>
      <c r="BJ334" s="209">
        <v>18</v>
      </c>
      <c r="BK334" s="209">
        <v>-86</v>
      </c>
      <c r="BL334" s="209">
        <v>0</v>
      </c>
      <c r="BM334" s="209">
        <v>0</v>
      </c>
      <c r="BN334" s="209"/>
      <c r="BO334" s="209"/>
      <c r="BP334" s="209"/>
      <c r="BQ334" s="209"/>
      <c r="BR334" s="209"/>
      <c r="BS334" s="209"/>
    </row>
    <row r="335" spans="54:71" x14ac:dyDescent="0.25">
      <c r="BB335" s="229" t="s">
        <v>1824</v>
      </c>
      <c r="BC335" s="230" t="s">
        <v>61</v>
      </c>
      <c r="BD335" s="209">
        <v>88</v>
      </c>
      <c r="BE335" s="209">
        <v>88</v>
      </c>
      <c r="BF335" s="209">
        <v>0</v>
      </c>
      <c r="BG335" s="209">
        <v>3</v>
      </c>
      <c r="BH335" s="209">
        <v>-4</v>
      </c>
      <c r="BI335" s="209">
        <v>88</v>
      </c>
      <c r="BJ335" s="209">
        <v>-1</v>
      </c>
      <c r="BK335" s="209">
        <v>92</v>
      </c>
      <c r="BL335" s="209">
        <v>-1</v>
      </c>
      <c r="BM335" s="209">
        <v>0</v>
      </c>
      <c r="BN335" s="209"/>
      <c r="BO335" s="209"/>
      <c r="BP335" s="209"/>
      <c r="BQ335" s="209"/>
      <c r="BR335" s="209"/>
      <c r="BS335" s="209"/>
    </row>
    <row r="336" spans="54:71" x14ac:dyDescent="0.25">
      <c r="BB336" s="229" t="s">
        <v>1825</v>
      </c>
      <c r="BC336" s="230" t="s">
        <v>468</v>
      </c>
      <c r="BD336" s="209">
        <v>930</v>
      </c>
      <c r="BE336" s="209">
        <v>63</v>
      </c>
      <c r="BF336" s="209">
        <v>867</v>
      </c>
      <c r="BG336" s="209">
        <v>798</v>
      </c>
      <c r="BH336" s="209">
        <v>318</v>
      </c>
      <c r="BI336" s="209">
        <v>-187</v>
      </c>
      <c r="BJ336" s="209">
        <v>-82</v>
      </c>
      <c r="BK336" s="209">
        <v>-3</v>
      </c>
      <c r="BL336" s="209">
        <v>-103</v>
      </c>
      <c r="BM336" s="209">
        <v>0</v>
      </c>
      <c r="BN336" s="209"/>
      <c r="BO336" s="209"/>
      <c r="BP336" s="209"/>
      <c r="BQ336" s="209"/>
      <c r="BR336" s="209"/>
      <c r="BS336" s="209"/>
    </row>
    <row r="337" spans="54:71" x14ac:dyDescent="0.25">
      <c r="BB337" s="229" t="s">
        <v>307</v>
      </c>
      <c r="BC337" s="230" t="s">
        <v>317</v>
      </c>
      <c r="BD337" s="209">
        <v>928</v>
      </c>
      <c r="BE337" s="209">
        <v>1245</v>
      </c>
      <c r="BF337" s="209">
        <v>-317</v>
      </c>
      <c r="BG337" s="209">
        <v>400</v>
      </c>
      <c r="BH337" s="209">
        <v>-38</v>
      </c>
      <c r="BI337" s="209">
        <v>566</v>
      </c>
      <c r="BJ337" s="209">
        <v>-278</v>
      </c>
      <c r="BK337" s="209">
        <v>940</v>
      </c>
      <c r="BL337" s="209">
        <v>-87</v>
      </c>
      <c r="BM337" s="209">
        <v>-9</v>
      </c>
      <c r="BN337" s="209"/>
      <c r="BO337" s="209"/>
      <c r="BP337" s="209"/>
      <c r="BQ337" s="209"/>
      <c r="BR337" s="209"/>
      <c r="BS337" s="209"/>
    </row>
    <row r="338" spans="54:71" x14ac:dyDescent="0.25">
      <c r="BB338" s="229" t="s">
        <v>1826</v>
      </c>
      <c r="BC338" s="230" t="s">
        <v>35</v>
      </c>
      <c r="BD338" s="209">
        <v>981</v>
      </c>
      <c r="BE338" s="209">
        <v>701</v>
      </c>
      <c r="BF338" s="209">
        <v>281</v>
      </c>
      <c r="BG338" s="209">
        <v>723</v>
      </c>
      <c r="BH338" s="209">
        <v>-127</v>
      </c>
      <c r="BI338" s="209">
        <v>386</v>
      </c>
      <c r="BJ338" s="209">
        <v>111</v>
      </c>
      <c r="BK338" s="209">
        <v>257</v>
      </c>
      <c r="BL338" s="209">
        <v>21</v>
      </c>
      <c r="BM338" s="209">
        <v>-3</v>
      </c>
      <c r="BN338" s="209"/>
      <c r="BO338" s="209"/>
      <c r="BP338" s="209"/>
      <c r="BQ338" s="209"/>
      <c r="BR338" s="209"/>
      <c r="BS338" s="209"/>
    </row>
    <row r="339" spans="54:71" x14ac:dyDescent="0.25">
      <c r="BB339" s="229" t="s">
        <v>1827</v>
      </c>
      <c r="BC339" s="230" t="s">
        <v>37</v>
      </c>
      <c r="BD339" s="209">
        <v>964</v>
      </c>
      <c r="BE339" s="209">
        <v>1022</v>
      </c>
      <c r="BF339" s="209">
        <v>-58</v>
      </c>
      <c r="BG339" s="209">
        <v>351</v>
      </c>
      <c r="BH339" s="209">
        <v>181</v>
      </c>
      <c r="BI339" s="209">
        <v>431</v>
      </c>
      <c r="BJ339" s="209">
        <v>69</v>
      </c>
      <c r="BK339" s="209">
        <v>361</v>
      </c>
      <c r="BL339" s="209">
        <v>1</v>
      </c>
      <c r="BM339" s="209">
        <v>0</v>
      </c>
      <c r="BN339" s="209"/>
      <c r="BO339" s="209"/>
      <c r="BP339" s="209"/>
      <c r="BQ339" s="209"/>
      <c r="BR339" s="209"/>
      <c r="BS339" s="209"/>
    </row>
    <row r="340" spans="54:71" x14ac:dyDescent="0.25">
      <c r="BB340" s="229" t="s">
        <v>1828</v>
      </c>
      <c r="BC340" s="230" t="s">
        <v>38</v>
      </c>
      <c r="BD340" s="209">
        <v>953</v>
      </c>
      <c r="BE340" s="209">
        <v>999</v>
      </c>
      <c r="BF340" s="209">
        <v>-46</v>
      </c>
      <c r="BG340" s="209">
        <v>1875</v>
      </c>
      <c r="BH340" s="209">
        <v>756</v>
      </c>
      <c r="BI340" s="209">
        <v>-1679</v>
      </c>
      <c r="BJ340" s="209">
        <v>-2875</v>
      </c>
      <c r="BK340" s="209">
        <v>1280</v>
      </c>
      <c r="BL340" s="209">
        <v>-84</v>
      </c>
      <c r="BM340" s="209">
        <v>0</v>
      </c>
      <c r="BN340" s="209"/>
      <c r="BO340" s="209"/>
      <c r="BP340" s="209"/>
      <c r="BQ340" s="209"/>
      <c r="BR340" s="209"/>
      <c r="BS340" s="209"/>
    </row>
    <row r="341" spans="54:71" x14ac:dyDescent="0.25">
      <c r="BB341" s="231" t="s">
        <v>1829</v>
      </c>
      <c r="BC341" s="238" t="s">
        <v>251</v>
      </c>
      <c r="BD341" s="209">
        <v>1513</v>
      </c>
      <c r="BE341" s="209">
        <v>1364</v>
      </c>
      <c r="BF341" s="209">
        <v>149</v>
      </c>
      <c r="BG341" s="209">
        <v>11</v>
      </c>
      <c r="BH341" s="209">
        <v>1063</v>
      </c>
      <c r="BI341" s="209">
        <v>439</v>
      </c>
      <c r="BJ341" s="209">
        <v>-152</v>
      </c>
      <c r="BK341" s="209">
        <v>593</v>
      </c>
      <c r="BL341" s="209">
        <v>-2</v>
      </c>
      <c r="BM341" s="209">
        <v>0</v>
      </c>
      <c r="BN341" s="209"/>
      <c r="BO341" s="209"/>
      <c r="BP341" s="209"/>
      <c r="BQ341" s="209"/>
      <c r="BR341" s="209"/>
      <c r="BS341" s="209"/>
    </row>
    <row r="342" spans="54:71" x14ac:dyDescent="0.25">
      <c r="BB342" s="213" t="s">
        <v>336</v>
      </c>
      <c r="BC342" s="213" t="s">
        <v>133</v>
      </c>
      <c r="BD342" s="209">
        <v>-60</v>
      </c>
      <c r="BE342" s="209">
        <v>-60</v>
      </c>
      <c r="BF342" s="209">
        <v>0</v>
      </c>
      <c r="BG342" s="209">
        <v>13</v>
      </c>
      <c r="BH342" s="209">
        <v>-70</v>
      </c>
      <c r="BI342" s="209">
        <v>-2</v>
      </c>
      <c r="BJ342" s="209">
        <v>0</v>
      </c>
      <c r="BK342" s="209">
        <v>0</v>
      </c>
      <c r="BL342" s="209">
        <v>-2</v>
      </c>
      <c r="BM342" s="209">
        <v>0</v>
      </c>
    </row>
    <row r="343" spans="54:71" x14ac:dyDescent="0.25">
      <c r="BB343" s="213" t="s">
        <v>879</v>
      </c>
      <c r="BC343" s="213" t="s">
        <v>1838</v>
      </c>
      <c r="BD343" s="209">
        <v>0</v>
      </c>
      <c r="BE343" s="209">
        <v>0</v>
      </c>
      <c r="BF343" s="209">
        <v>0</v>
      </c>
      <c r="BG343" s="209">
        <v>0</v>
      </c>
      <c r="BH343" s="209">
        <v>0</v>
      </c>
      <c r="BI343" s="209" t="e">
        <v>#N/A</v>
      </c>
      <c r="BJ343" s="209">
        <v>0</v>
      </c>
      <c r="BK343" s="209">
        <v>0</v>
      </c>
      <c r="BL343" s="209">
        <v>0</v>
      </c>
      <c r="BM343" s="209">
        <v>0</v>
      </c>
    </row>
    <row r="344" spans="54:71" x14ac:dyDescent="0.25">
      <c r="BB344" s="213" t="s">
        <v>1434</v>
      </c>
      <c r="BC344" s="213" t="s">
        <v>1839</v>
      </c>
      <c r="BD344" s="209">
        <v>0</v>
      </c>
      <c r="BE344" s="209">
        <v>0</v>
      </c>
      <c r="BF344" s="209">
        <v>0</v>
      </c>
      <c r="BG344" s="209">
        <v>0</v>
      </c>
      <c r="BH344" s="209">
        <v>0</v>
      </c>
      <c r="BI344" s="209" t="e">
        <v>#N/A</v>
      </c>
      <c r="BJ344" s="209">
        <v>0</v>
      </c>
      <c r="BK344" s="209">
        <v>0</v>
      </c>
      <c r="BL344" s="209">
        <v>0</v>
      </c>
      <c r="BM344" s="209">
        <v>0</v>
      </c>
    </row>
  </sheetData>
  <mergeCells count="22">
    <mergeCell ref="G67:I67"/>
    <mergeCell ref="K67:S67"/>
    <mergeCell ref="C69:C73"/>
    <mergeCell ref="C74:C78"/>
    <mergeCell ref="BB180:BE180"/>
    <mergeCell ref="C57:C61"/>
    <mergeCell ref="C15:C19"/>
    <mergeCell ref="Z55:AC55"/>
    <mergeCell ref="AN55:AQ55"/>
    <mergeCell ref="C20:C24"/>
    <mergeCell ref="G29:I29"/>
    <mergeCell ref="K29:S29"/>
    <mergeCell ref="C31:C35"/>
    <mergeCell ref="C36:C40"/>
    <mergeCell ref="G50:I50"/>
    <mergeCell ref="K50:S50"/>
    <mergeCell ref="C52:C56"/>
    <mergeCell ref="G13:I13"/>
    <mergeCell ref="K13:S13"/>
    <mergeCell ref="Z11:AC11"/>
    <mergeCell ref="AN11:AQ11"/>
    <mergeCell ref="BB11:BE11"/>
  </mergeCells>
  <pageMargins left="0.7" right="0.7" top="0.75" bottom="0.75" header="0.3" footer="0.3"/>
  <ignoredErrors>
    <ignoredError sqref="D16:D19 D22:D23 D32:D37 D38:D39" formulaRange="1"/>
    <ignoredError sqref="D21:E21 G21 I21 K21 M21:N21 P21 R21 E37 G37 I37 K37 M37:N37 P37 R3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333"/>
  <sheetViews>
    <sheetView topLeftCell="B1" zoomScale="115" zoomScaleNormal="115" workbookViewId="0">
      <selection activeCell="B1" sqref="B1"/>
    </sheetView>
  </sheetViews>
  <sheetFormatPr defaultColWidth="9" defaultRowHeight="13.2" x14ac:dyDescent="0.25"/>
  <cols>
    <col min="1" max="1" width="0" style="239" hidden="1" customWidth="1"/>
    <col min="2" max="2" width="12.77734375" style="213" customWidth="1"/>
    <col min="3" max="3" width="15" style="210" customWidth="1"/>
    <col min="4" max="4" width="9.21875" style="213" customWidth="1"/>
    <col min="5" max="5" width="2" style="213" customWidth="1"/>
    <col min="6" max="6" width="9" style="213"/>
    <col min="7" max="7" width="2" style="213" customWidth="1"/>
    <col min="8" max="8" width="9" style="213"/>
    <col min="9" max="9" width="2.21875" style="213" customWidth="1"/>
    <col min="10" max="10" width="5.77734375" style="213" customWidth="1"/>
    <col min="11" max="11" width="1.77734375" style="213" customWidth="1"/>
    <col min="12" max="12" width="9" style="213"/>
    <col min="13" max="13" width="7.33203125" style="213" customWidth="1"/>
    <col min="14" max="14" width="1.6640625" style="213" customWidth="1"/>
    <col min="15" max="15" width="6.44140625" style="213" customWidth="1"/>
    <col min="16" max="16" width="2.21875" style="213" customWidth="1"/>
    <col min="17" max="17" width="6.109375" style="213" customWidth="1"/>
    <col min="18" max="18" width="1.33203125" style="213" customWidth="1"/>
    <col min="19" max="16384" width="9" style="213"/>
  </cols>
  <sheetData>
    <row r="1" spans="1:18" ht="17.399999999999999" x14ac:dyDescent="0.3">
      <c r="B1" s="251" t="s">
        <v>609</v>
      </c>
    </row>
    <row r="3" spans="1:18" x14ac:dyDescent="0.25">
      <c r="B3" s="247" t="s">
        <v>1867</v>
      </c>
    </row>
    <row r="4" spans="1:18" ht="12.75" customHeight="1" x14ac:dyDescent="0.2">
      <c r="B4" s="247" t="s">
        <v>1871</v>
      </c>
      <c r="C4" s="211"/>
      <c r="D4" s="214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</row>
    <row r="5" spans="1:18" ht="12" x14ac:dyDescent="0.2">
      <c r="B5" s="211"/>
      <c r="C5" s="211"/>
      <c r="D5" s="221"/>
      <c r="E5" s="206"/>
      <c r="F5" s="318" t="s">
        <v>1836</v>
      </c>
      <c r="G5" s="318"/>
      <c r="H5" s="318"/>
      <c r="I5" s="206"/>
      <c r="J5" s="318" t="s">
        <v>355</v>
      </c>
      <c r="K5" s="318"/>
      <c r="L5" s="318"/>
      <c r="M5" s="318"/>
      <c r="N5" s="318"/>
      <c r="O5" s="318"/>
      <c r="P5" s="318"/>
      <c r="Q5" s="318"/>
      <c r="R5" s="318"/>
    </row>
    <row r="6" spans="1:18" ht="12" x14ac:dyDescent="0.2">
      <c r="B6" s="223"/>
      <c r="C6" s="223"/>
      <c r="D6" s="218" t="s">
        <v>115</v>
      </c>
      <c r="E6" s="215"/>
      <c r="F6" s="215" t="s">
        <v>507</v>
      </c>
      <c r="G6" s="215"/>
      <c r="H6" s="215" t="s">
        <v>1567</v>
      </c>
      <c r="I6" s="217"/>
      <c r="J6" s="218" t="s">
        <v>1579</v>
      </c>
      <c r="K6" s="215"/>
      <c r="L6" s="215" t="s">
        <v>484</v>
      </c>
      <c r="M6" s="219" t="s">
        <v>1847</v>
      </c>
      <c r="N6" s="220"/>
      <c r="O6" s="219" t="s">
        <v>1581</v>
      </c>
      <c r="P6" s="220"/>
      <c r="Q6" s="219" t="s">
        <v>1582</v>
      </c>
      <c r="R6" s="220"/>
    </row>
    <row r="7" spans="1:18" ht="12" x14ac:dyDescent="0.2">
      <c r="A7" s="239">
        <v>1</v>
      </c>
      <c r="B7" s="315" t="s">
        <v>242</v>
      </c>
      <c r="C7" s="240" t="s">
        <v>468</v>
      </c>
      <c r="D7" s="257">
        <v>11.929</v>
      </c>
      <c r="E7" s="257"/>
      <c r="F7" s="257">
        <v>6.1230000000000002</v>
      </c>
      <c r="G7" s="257"/>
      <c r="H7" s="257">
        <v>5.806</v>
      </c>
      <c r="I7" s="257"/>
      <c r="J7" s="257">
        <v>0.312</v>
      </c>
      <c r="K7" s="257"/>
      <c r="L7" s="257">
        <v>5.657</v>
      </c>
      <c r="M7" s="257">
        <v>0.77200000000000002</v>
      </c>
      <c r="N7" s="257"/>
      <c r="O7" s="257">
        <v>2.6890000000000001</v>
      </c>
      <c r="P7" s="257"/>
      <c r="Q7" s="257">
        <v>2.4980000000000002</v>
      </c>
      <c r="R7" s="211"/>
    </row>
    <row r="8" spans="1:18" ht="12" x14ac:dyDescent="0.2">
      <c r="A8" s="239">
        <v>2</v>
      </c>
      <c r="B8" s="316"/>
      <c r="C8" s="240" t="s">
        <v>248</v>
      </c>
      <c r="D8" s="257">
        <v>6.9</v>
      </c>
      <c r="E8" s="257"/>
      <c r="F8" s="257">
        <v>2.8570000000000002</v>
      </c>
      <c r="G8" s="257"/>
      <c r="H8" s="257">
        <v>4.0419999999999998</v>
      </c>
      <c r="I8" s="257"/>
      <c r="J8" s="257">
        <v>-2.3109999999999999</v>
      </c>
      <c r="K8" s="257"/>
      <c r="L8" s="257">
        <v>3.7050000000000001</v>
      </c>
      <c r="M8" s="257">
        <v>2.1070000000000002</v>
      </c>
      <c r="N8" s="257"/>
      <c r="O8" s="257">
        <v>1.214</v>
      </c>
      <c r="P8" s="257"/>
      <c r="Q8" s="257">
        <v>2.1829999999999998</v>
      </c>
      <c r="R8" s="211"/>
    </row>
    <row r="9" spans="1:18" ht="12" x14ac:dyDescent="0.2">
      <c r="A9" s="239">
        <v>3</v>
      </c>
      <c r="B9" s="316"/>
      <c r="C9" s="240" t="s">
        <v>251</v>
      </c>
      <c r="D9" s="257">
        <v>3.931</v>
      </c>
      <c r="E9" s="257"/>
      <c r="F9" s="257">
        <v>3.8820000000000001</v>
      </c>
      <c r="G9" s="257"/>
      <c r="H9" s="257">
        <v>4.8000000000000001E-2</v>
      </c>
      <c r="I9" s="257"/>
      <c r="J9" s="257">
        <v>-0.92200000000000004</v>
      </c>
      <c r="K9" s="257"/>
      <c r="L9" s="257">
        <v>4.4489999999999998</v>
      </c>
      <c r="M9" s="257">
        <v>0.26400000000000001</v>
      </c>
      <c r="N9" s="257"/>
      <c r="O9" s="257">
        <v>0.128</v>
      </c>
      <c r="P9" s="257"/>
      <c r="Q9" s="257">
        <v>1.0999999999999999E-2</v>
      </c>
      <c r="R9" s="211"/>
    </row>
    <row r="10" spans="1:18" ht="12" x14ac:dyDescent="0.2">
      <c r="A10" s="239">
        <v>4</v>
      </c>
      <c r="B10" s="316"/>
      <c r="C10" s="240" t="s">
        <v>46</v>
      </c>
      <c r="D10" s="257">
        <v>3.4969999999999999</v>
      </c>
      <c r="E10" s="257"/>
      <c r="F10" s="257">
        <v>-0.21199999999999999</v>
      </c>
      <c r="G10" s="257"/>
      <c r="H10" s="257">
        <v>3.7090000000000001</v>
      </c>
      <c r="I10" s="257"/>
      <c r="J10" s="257">
        <v>-0.128</v>
      </c>
      <c r="K10" s="257"/>
      <c r="L10" s="257">
        <v>2.089</v>
      </c>
      <c r="M10" s="257">
        <v>-9.7000000000000003E-2</v>
      </c>
      <c r="N10" s="257"/>
      <c r="O10" s="257">
        <v>0.71699999999999997</v>
      </c>
      <c r="P10" s="257"/>
      <c r="Q10" s="257">
        <v>0.91700000000000004</v>
      </c>
      <c r="R10" s="211"/>
    </row>
    <row r="11" spans="1:18" ht="12" x14ac:dyDescent="0.2">
      <c r="A11" s="239">
        <v>5</v>
      </c>
      <c r="B11" s="317"/>
      <c r="C11" s="290" t="s">
        <v>387</v>
      </c>
      <c r="D11" s="258">
        <v>2.6030000000000002</v>
      </c>
      <c r="E11" s="258"/>
      <c r="F11" s="258">
        <v>1.889</v>
      </c>
      <c r="G11" s="258"/>
      <c r="H11" s="258">
        <v>0.71299999999999997</v>
      </c>
      <c r="I11" s="258"/>
      <c r="J11" s="258">
        <v>-1.657</v>
      </c>
      <c r="K11" s="258"/>
      <c r="L11" s="258">
        <v>5.2939999999999996</v>
      </c>
      <c r="M11" s="258">
        <v>8.0000000000000002E-3</v>
      </c>
      <c r="N11" s="258"/>
      <c r="O11" s="258">
        <v>-0.54700000000000004</v>
      </c>
      <c r="P11" s="258"/>
      <c r="Q11" s="258">
        <v>-0.495</v>
      </c>
      <c r="R11" s="224"/>
    </row>
    <row r="12" spans="1:18" ht="12" x14ac:dyDescent="0.2">
      <c r="A12" s="239">
        <v>1</v>
      </c>
      <c r="B12" s="319" t="s">
        <v>255</v>
      </c>
      <c r="C12" s="291" t="s">
        <v>3</v>
      </c>
      <c r="D12" s="257">
        <v>-0.39900000000000002</v>
      </c>
      <c r="E12" s="257"/>
      <c r="F12" s="257">
        <v>-6.6000000000000003E-2</v>
      </c>
      <c r="G12" s="257"/>
      <c r="H12" s="257">
        <v>-0.33400000000000002</v>
      </c>
      <c r="I12" s="257"/>
      <c r="J12" s="257">
        <v>-1.4999999999999999E-2</v>
      </c>
      <c r="K12" s="257"/>
      <c r="L12" s="257">
        <v>-0.20300000000000001</v>
      </c>
      <c r="M12" s="257">
        <v>1.0999999999999999E-2</v>
      </c>
      <c r="N12" s="257"/>
      <c r="O12" s="257">
        <v>-0.19500000000000001</v>
      </c>
      <c r="P12" s="257"/>
      <c r="Q12" s="257">
        <v>1E-3</v>
      </c>
      <c r="R12" s="211"/>
    </row>
    <row r="13" spans="1:18" ht="12" x14ac:dyDescent="0.2">
      <c r="A13" s="239">
        <v>2</v>
      </c>
      <c r="B13" s="316"/>
      <c r="C13" s="240" t="s">
        <v>31</v>
      </c>
      <c r="D13" s="257">
        <v>-0.41199999999999998</v>
      </c>
      <c r="E13" s="257"/>
      <c r="F13" s="257">
        <v>-0.13100000000000001</v>
      </c>
      <c r="G13" s="257"/>
      <c r="H13" s="257">
        <v>-0.28100000000000003</v>
      </c>
      <c r="I13" s="257"/>
      <c r="J13" s="257">
        <v>-0.17100000000000001</v>
      </c>
      <c r="K13" s="257"/>
      <c r="L13" s="257">
        <v>-0.21199999999999999</v>
      </c>
      <c r="M13" s="257">
        <v>4.0000000000000001E-3</v>
      </c>
      <c r="N13" s="257"/>
      <c r="O13" s="257">
        <v>-3.9E-2</v>
      </c>
      <c r="P13" s="257"/>
      <c r="Q13" s="257">
        <v>5.0000000000000001E-3</v>
      </c>
      <c r="R13" s="211"/>
    </row>
    <row r="14" spans="1:18" ht="12" x14ac:dyDescent="0.2">
      <c r="A14" s="239">
        <v>3</v>
      </c>
      <c r="B14" s="316"/>
      <c r="C14" s="240" t="s">
        <v>58</v>
      </c>
      <c r="D14" s="257">
        <v>-1.84</v>
      </c>
      <c r="E14" s="257"/>
      <c r="F14" s="257">
        <v>-1.5469999999999999</v>
      </c>
      <c r="G14" s="257"/>
      <c r="H14" s="257">
        <v>-0.29299999999999998</v>
      </c>
      <c r="I14" s="257"/>
      <c r="J14" s="257">
        <v>-0.57299999999999995</v>
      </c>
      <c r="K14" s="257"/>
      <c r="L14" s="257">
        <v>-1.4179999999999999</v>
      </c>
      <c r="M14" s="257">
        <v>2.9000000000000001E-2</v>
      </c>
      <c r="N14" s="257"/>
      <c r="O14" s="257">
        <v>0.09</v>
      </c>
      <c r="P14" s="257"/>
      <c r="Q14" s="257">
        <v>3.2000000000000001E-2</v>
      </c>
      <c r="R14" s="211"/>
    </row>
    <row r="15" spans="1:18" ht="12" x14ac:dyDescent="0.2">
      <c r="A15" s="239">
        <v>4</v>
      </c>
      <c r="B15" s="316"/>
      <c r="C15" s="240" t="s">
        <v>317</v>
      </c>
      <c r="D15" s="257">
        <v>-3.7749999999999999</v>
      </c>
      <c r="E15" s="257"/>
      <c r="F15" s="257">
        <v>-4.2539999999999996</v>
      </c>
      <c r="G15" s="257"/>
      <c r="H15" s="257">
        <v>0.48</v>
      </c>
      <c r="I15" s="257"/>
      <c r="J15" s="257">
        <v>1.9</v>
      </c>
      <c r="K15" s="257"/>
      <c r="L15" s="257">
        <v>-0.48599999999999999</v>
      </c>
      <c r="M15" s="257">
        <v>-5.3920000000000003</v>
      </c>
      <c r="N15" s="257"/>
      <c r="O15" s="257">
        <v>0.16900000000000001</v>
      </c>
      <c r="P15" s="257"/>
      <c r="Q15" s="257">
        <v>3.3000000000000002E-2</v>
      </c>
      <c r="R15" s="211"/>
    </row>
    <row r="16" spans="1:18" ht="12" x14ac:dyDescent="0.2">
      <c r="A16" s="239">
        <v>5</v>
      </c>
      <c r="B16" s="316"/>
      <c r="C16" s="240" t="s">
        <v>257</v>
      </c>
      <c r="D16" s="257">
        <v>-5.766</v>
      </c>
      <c r="E16" s="257"/>
      <c r="F16" s="257">
        <v>-3.9380000000000002</v>
      </c>
      <c r="G16" s="257"/>
      <c r="H16" s="257">
        <v>-1.827</v>
      </c>
      <c r="I16" s="257"/>
      <c r="J16" s="257">
        <v>-1.3879999999999999</v>
      </c>
      <c r="K16" s="257"/>
      <c r="L16" s="257">
        <v>-3.8370000000000002</v>
      </c>
      <c r="M16" s="257">
        <v>8.6999999999999994E-2</v>
      </c>
      <c r="N16" s="257"/>
      <c r="O16" s="257">
        <v>-0.57099999999999995</v>
      </c>
      <c r="P16" s="257"/>
      <c r="Q16" s="257">
        <v>-5.5E-2</v>
      </c>
      <c r="R16" s="211"/>
    </row>
    <row r="17" spans="1:18" ht="12" x14ac:dyDescent="0.2">
      <c r="B17" s="211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</row>
    <row r="18" spans="1:18" ht="12" customHeight="1" x14ac:dyDescent="0.2">
      <c r="B18" s="211"/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</row>
    <row r="19" spans="1:18" ht="12" customHeight="1" x14ac:dyDescent="0.2">
      <c r="B19" s="247" t="s">
        <v>1868</v>
      </c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</row>
    <row r="20" spans="1:18" ht="12" customHeight="1" x14ac:dyDescent="0.2">
      <c r="B20" s="247" t="s">
        <v>1872</v>
      </c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</row>
    <row r="21" spans="1:18" ht="12" x14ac:dyDescent="0.2">
      <c r="B21" s="204"/>
      <c r="C21" s="211"/>
      <c r="D21" s="221"/>
      <c r="E21" s="206"/>
      <c r="F21" s="318" t="s">
        <v>1836</v>
      </c>
      <c r="G21" s="318"/>
      <c r="H21" s="318"/>
      <c r="I21" s="206"/>
      <c r="J21" s="318" t="s">
        <v>355</v>
      </c>
      <c r="K21" s="318"/>
      <c r="L21" s="318"/>
      <c r="M21" s="318"/>
      <c r="N21" s="318"/>
      <c r="O21" s="318"/>
      <c r="P21" s="318"/>
      <c r="Q21" s="318"/>
      <c r="R21" s="318"/>
    </row>
    <row r="22" spans="1:18" ht="12" x14ac:dyDescent="0.2">
      <c r="B22" s="223"/>
      <c r="C22" s="223"/>
      <c r="D22" s="218" t="s">
        <v>115</v>
      </c>
      <c r="E22" s="215"/>
      <c r="F22" s="215" t="s">
        <v>507</v>
      </c>
      <c r="G22" s="215"/>
      <c r="H22" s="215" t="s">
        <v>1567</v>
      </c>
      <c r="I22" s="217"/>
      <c r="J22" s="218" t="s">
        <v>1579</v>
      </c>
      <c r="K22" s="215"/>
      <c r="L22" s="215" t="s">
        <v>484</v>
      </c>
      <c r="M22" s="219" t="s">
        <v>1847</v>
      </c>
      <c r="N22" s="220"/>
      <c r="O22" s="219" t="s">
        <v>1581</v>
      </c>
      <c r="P22" s="220"/>
      <c r="Q22" s="219" t="s">
        <v>1582</v>
      </c>
      <c r="R22" s="220"/>
    </row>
    <row r="23" spans="1:18" ht="12" x14ac:dyDescent="0.2">
      <c r="A23" s="239">
        <v>1</v>
      </c>
      <c r="B23" s="315" t="s">
        <v>242</v>
      </c>
      <c r="C23" s="240" t="s">
        <v>468</v>
      </c>
      <c r="D23" s="257">
        <v>105.937</v>
      </c>
      <c r="E23" s="257"/>
      <c r="F23" s="257">
        <v>43.302999999999997</v>
      </c>
      <c r="G23" s="257"/>
      <c r="H23" s="257">
        <v>62.634</v>
      </c>
      <c r="I23" s="257"/>
      <c r="J23" s="257">
        <v>12.462999999999999</v>
      </c>
      <c r="K23" s="257"/>
      <c r="L23" s="257">
        <v>39.627000000000002</v>
      </c>
      <c r="M23" s="257">
        <v>8.9440000000000008</v>
      </c>
      <c r="N23" s="257"/>
      <c r="O23" s="257">
        <v>22.318999999999999</v>
      </c>
      <c r="P23" s="257"/>
      <c r="Q23" s="257">
        <v>22.582999999999998</v>
      </c>
      <c r="R23" s="211"/>
    </row>
    <row r="24" spans="1:18" ht="12" x14ac:dyDescent="0.2">
      <c r="A24" s="239">
        <v>2</v>
      </c>
      <c r="B24" s="316"/>
      <c r="C24" s="240" t="s">
        <v>248</v>
      </c>
      <c r="D24" s="257">
        <v>58.887</v>
      </c>
      <c r="E24" s="257"/>
      <c r="F24" s="257">
        <v>21.068000000000001</v>
      </c>
      <c r="G24" s="257"/>
      <c r="H24" s="257">
        <v>37.819000000000003</v>
      </c>
      <c r="I24" s="257"/>
      <c r="J24" s="257">
        <v>6.45</v>
      </c>
      <c r="K24" s="257"/>
      <c r="L24" s="257">
        <v>13.327999999999999</v>
      </c>
      <c r="M24" s="257">
        <v>8.8070000000000004</v>
      </c>
      <c r="N24" s="257"/>
      <c r="O24" s="257">
        <v>12.461</v>
      </c>
      <c r="P24" s="257"/>
      <c r="Q24" s="257">
        <v>17.84</v>
      </c>
      <c r="R24" s="211"/>
    </row>
    <row r="25" spans="1:18" ht="12" x14ac:dyDescent="0.2">
      <c r="A25" s="239">
        <v>3</v>
      </c>
      <c r="B25" s="316"/>
      <c r="C25" s="240" t="s">
        <v>251</v>
      </c>
      <c r="D25" s="257">
        <v>30.632000000000001</v>
      </c>
      <c r="E25" s="257"/>
      <c r="F25" s="257">
        <v>28.672000000000001</v>
      </c>
      <c r="G25" s="257"/>
      <c r="H25" s="257">
        <v>1.96</v>
      </c>
      <c r="I25" s="257"/>
      <c r="J25" s="257">
        <v>5.5910000000000002</v>
      </c>
      <c r="K25" s="257"/>
      <c r="L25" s="257">
        <v>19.608000000000001</v>
      </c>
      <c r="M25" s="257">
        <v>1.929</v>
      </c>
      <c r="N25" s="257"/>
      <c r="O25" s="257">
        <v>3.4079999999999999</v>
      </c>
      <c r="P25" s="257"/>
      <c r="Q25" s="257">
        <v>9.6000000000000002E-2</v>
      </c>
      <c r="R25" s="211"/>
    </row>
    <row r="26" spans="1:18" ht="12" x14ac:dyDescent="0.2">
      <c r="A26" s="239">
        <v>4</v>
      </c>
      <c r="B26" s="316"/>
      <c r="C26" s="240" t="s">
        <v>46</v>
      </c>
      <c r="D26" s="257">
        <v>44.052</v>
      </c>
      <c r="E26" s="257"/>
      <c r="F26" s="257">
        <v>2.1989999999999998</v>
      </c>
      <c r="G26" s="257"/>
      <c r="H26" s="257">
        <v>41.853000000000002</v>
      </c>
      <c r="I26" s="257"/>
      <c r="J26" s="257">
        <v>0.98199999999999998</v>
      </c>
      <c r="K26" s="257"/>
      <c r="L26" s="257">
        <v>15.807</v>
      </c>
      <c r="M26" s="257">
        <v>1.57</v>
      </c>
      <c r="N26" s="257"/>
      <c r="O26" s="257">
        <v>11.871</v>
      </c>
      <c r="P26" s="257"/>
      <c r="Q26" s="257">
        <v>13.823</v>
      </c>
      <c r="R26" s="211"/>
    </row>
    <row r="27" spans="1:18" ht="12" x14ac:dyDescent="0.2">
      <c r="A27" s="239">
        <v>5</v>
      </c>
      <c r="B27" s="317"/>
      <c r="C27" s="241" t="s">
        <v>387</v>
      </c>
      <c r="D27" s="258">
        <v>260.22800000000001</v>
      </c>
      <c r="E27" s="258"/>
      <c r="F27" s="258">
        <v>130.48500000000001</v>
      </c>
      <c r="G27" s="258"/>
      <c r="H27" s="258">
        <v>129.74299999999999</v>
      </c>
      <c r="I27" s="258"/>
      <c r="J27" s="258">
        <v>64.769000000000005</v>
      </c>
      <c r="K27" s="258"/>
      <c r="L27" s="258">
        <v>80.531999999999996</v>
      </c>
      <c r="M27" s="258">
        <v>31.651</v>
      </c>
      <c r="N27" s="258"/>
      <c r="O27" s="258">
        <v>69.364000000000004</v>
      </c>
      <c r="P27" s="258"/>
      <c r="Q27" s="258">
        <v>13.912000000000001</v>
      </c>
      <c r="R27" s="224"/>
    </row>
    <row r="28" spans="1:18" ht="12" x14ac:dyDescent="0.2">
      <c r="A28" s="239">
        <v>1</v>
      </c>
      <c r="B28" s="319" t="s">
        <v>255</v>
      </c>
      <c r="C28" s="291" t="s">
        <v>3</v>
      </c>
      <c r="D28" s="257">
        <v>8.0250000000000004</v>
      </c>
      <c r="E28" s="257"/>
      <c r="F28" s="257">
        <v>1.319</v>
      </c>
      <c r="G28" s="257"/>
      <c r="H28" s="257">
        <v>6.7050000000000001</v>
      </c>
      <c r="I28" s="257"/>
      <c r="J28" s="257">
        <v>1.0029999999999999</v>
      </c>
      <c r="K28" s="257"/>
      <c r="L28" s="257">
        <v>1.57</v>
      </c>
      <c r="M28" s="257">
        <v>0.23200000000000001</v>
      </c>
      <c r="N28" s="257"/>
      <c r="O28" s="257">
        <v>4.53</v>
      </c>
      <c r="P28" s="257"/>
      <c r="Q28" s="257">
        <v>0.68899999999999995</v>
      </c>
      <c r="R28" s="211"/>
    </row>
    <row r="29" spans="1:18" ht="12" x14ac:dyDescent="0.2">
      <c r="A29" s="239">
        <v>2</v>
      </c>
      <c r="B29" s="316"/>
      <c r="C29" s="240" t="s">
        <v>31</v>
      </c>
      <c r="D29" s="257">
        <v>2.802</v>
      </c>
      <c r="E29" s="257"/>
      <c r="F29" s="257">
        <v>0.504</v>
      </c>
      <c r="G29" s="257"/>
      <c r="H29" s="257">
        <v>2.298</v>
      </c>
      <c r="I29" s="257"/>
      <c r="J29" s="257">
        <v>0.06</v>
      </c>
      <c r="K29" s="257"/>
      <c r="L29" s="257">
        <v>1.5529999999999999</v>
      </c>
      <c r="M29" s="257">
        <v>4.0000000000000001E-3</v>
      </c>
      <c r="N29" s="257"/>
      <c r="O29" s="257">
        <v>1.01</v>
      </c>
      <c r="P29" s="257"/>
      <c r="Q29" s="257">
        <v>0.17499999999999999</v>
      </c>
      <c r="R29" s="211"/>
    </row>
    <row r="30" spans="1:18" ht="12" x14ac:dyDescent="0.2">
      <c r="A30" s="239">
        <v>3</v>
      </c>
      <c r="B30" s="316"/>
      <c r="C30" s="240" t="s">
        <v>58</v>
      </c>
      <c r="D30" s="257">
        <v>15.218999999999999</v>
      </c>
      <c r="E30" s="257"/>
      <c r="F30" s="257">
        <v>10.554</v>
      </c>
      <c r="G30" s="257"/>
      <c r="H30" s="257">
        <v>4.665</v>
      </c>
      <c r="I30" s="257"/>
      <c r="J30" s="257">
        <v>7.1959999999999997</v>
      </c>
      <c r="K30" s="257"/>
      <c r="L30" s="257">
        <v>4.7679999999999998</v>
      </c>
      <c r="M30" s="257">
        <v>0.26200000000000001</v>
      </c>
      <c r="N30" s="257"/>
      <c r="O30" s="257">
        <v>2.79</v>
      </c>
      <c r="P30" s="257"/>
      <c r="Q30" s="257">
        <v>0.20300000000000001</v>
      </c>
      <c r="R30" s="211"/>
    </row>
    <row r="31" spans="1:18" ht="12" x14ac:dyDescent="0.2">
      <c r="A31" s="239">
        <v>4</v>
      </c>
      <c r="B31" s="316"/>
      <c r="C31" s="240" t="s">
        <v>317</v>
      </c>
      <c r="D31" s="257">
        <v>91.238</v>
      </c>
      <c r="E31" s="257"/>
      <c r="F31" s="257">
        <v>49.484999999999999</v>
      </c>
      <c r="G31" s="257"/>
      <c r="H31" s="257">
        <v>41.753</v>
      </c>
      <c r="I31" s="257"/>
      <c r="J31" s="257">
        <v>14.593999999999999</v>
      </c>
      <c r="K31" s="257"/>
      <c r="L31" s="257">
        <v>16.986999999999998</v>
      </c>
      <c r="M31" s="257">
        <v>31.143999999999998</v>
      </c>
      <c r="N31" s="257"/>
      <c r="O31" s="257">
        <v>19.113</v>
      </c>
      <c r="P31" s="257"/>
      <c r="Q31" s="257">
        <v>9.3989999999999991</v>
      </c>
      <c r="R31" s="211"/>
    </row>
    <row r="32" spans="1:18" ht="12" x14ac:dyDescent="0.2">
      <c r="A32" s="239">
        <v>5</v>
      </c>
      <c r="B32" s="316"/>
      <c r="C32" s="240" t="s">
        <v>257</v>
      </c>
      <c r="D32" s="257">
        <v>95.893000000000001</v>
      </c>
      <c r="E32" s="257"/>
      <c r="F32" s="257">
        <v>10.734</v>
      </c>
      <c r="G32" s="257"/>
      <c r="H32" s="257">
        <v>85.159000000000006</v>
      </c>
      <c r="I32" s="257"/>
      <c r="J32" s="257">
        <v>8.2789999999999999</v>
      </c>
      <c r="K32" s="257"/>
      <c r="L32" s="257">
        <v>36.981000000000002</v>
      </c>
      <c r="M32" s="257">
        <v>13.382999999999999</v>
      </c>
      <c r="N32" s="257"/>
      <c r="O32" s="257">
        <v>29.603999999999999</v>
      </c>
      <c r="P32" s="257"/>
      <c r="Q32" s="257">
        <v>7.6470000000000002</v>
      </c>
      <c r="R32" s="211"/>
    </row>
    <row r="47" ht="12.75" customHeight="1" x14ac:dyDescent="0.25"/>
    <row r="175" spans="20:20" x14ac:dyDescent="0.25">
      <c r="T175" s="209"/>
    </row>
    <row r="176" spans="20:20" x14ac:dyDescent="0.25">
      <c r="T176" s="209"/>
    </row>
    <row r="177" spans="20:20" x14ac:dyDescent="0.25">
      <c r="T177" s="209"/>
    </row>
    <row r="178" spans="20:20" x14ac:dyDescent="0.25">
      <c r="T178" s="209"/>
    </row>
    <row r="179" spans="20:20" x14ac:dyDescent="0.25">
      <c r="T179" s="209"/>
    </row>
    <row r="180" spans="20:20" x14ac:dyDescent="0.25">
      <c r="T180" s="209"/>
    </row>
    <row r="181" spans="20:20" x14ac:dyDescent="0.25">
      <c r="T181" s="209"/>
    </row>
    <row r="182" spans="20:20" x14ac:dyDescent="0.25">
      <c r="T182" s="209"/>
    </row>
    <row r="183" spans="20:20" x14ac:dyDescent="0.25">
      <c r="T183" s="209"/>
    </row>
    <row r="184" spans="20:20" x14ac:dyDescent="0.25">
      <c r="T184" s="209"/>
    </row>
    <row r="185" spans="20:20" x14ac:dyDescent="0.25">
      <c r="T185" s="209"/>
    </row>
    <row r="186" spans="20:20" x14ac:dyDescent="0.25">
      <c r="T186" s="209"/>
    </row>
    <row r="187" spans="20:20" x14ac:dyDescent="0.25">
      <c r="T187" s="209"/>
    </row>
    <row r="188" spans="20:20" x14ac:dyDescent="0.25">
      <c r="T188" s="209"/>
    </row>
    <row r="189" spans="20:20" x14ac:dyDescent="0.25">
      <c r="T189" s="209"/>
    </row>
    <row r="190" spans="20:20" x14ac:dyDescent="0.25">
      <c r="T190" s="209"/>
    </row>
    <row r="191" spans="20:20" x14ac:dyDescent="0.25">
      <c r="T191" s="209"/>
    </row>
    <row r="192" spans="20:20" x14ac:dyDescent="0.25">
      <c r="T192" s="209"/>
    </row>
    <row r="193" spans="20:20" x14ac:dyDescent="0.25">
      <c r="T193" s="209"/>
    </row>
    <row r="194" spans="20:20" x14ac:dyDescent="0.25">
      <c r="T194" s="209"/>
    </row>
    <row r="195" spans="20:20" x14ac:dyDescent="0.25">
      <c r="T195" s="209"/>
    </row>
    <row r="196" spans="20:20" x14ac:dyDescent="0.25">
      <c r="T196" s="209"/>
    </row>
    <row r="197" spans="20:20" x14ac:dyDescent="0.25">
      <c r="T197" s="209"/>
    </row>
    <row r="198" spans="20:20" x14ac:dyDescent="0.25">
      <c r="T198" s="209"/>
    </row>
    <row r="199" spans="20:20" x14ac:dyDescent="0.25">
      <c r="T199" s="209"/>
    </row>
    <row r="200" spans="20:20" x14ac:dyDescent="0.25">
      <c r="T200" s="209"/>
    </row>
    <row r="201" spans="20:20" x14ac:dyDescent="0.25">
      <c r="T201" s="209"/>
    </row>
    <row r="202" spans="20:20" x14ac:dyDescent="0.25">
      <c r="T202" s="209"/>
    </row>
    <row r="203" spans="20:20" x14ac:dyDescent="0.25">
      <c r="T203" s="209"/>
    </row>
    <row r="204" spans="20:20" x14ac:dyDescent="0.25">
      <c r="T204" s="209"/>
    </row>
    <row r="205" spans="20:20" x14ac:dyDescent="0.25">
      <c r="T205" s="209"/>
    </row>
    <row r="206" spans="20:20" x14ac:dyDescent="0.25">
      <c r="T206" s="209"/>
    </row>
    <row r="207" spans="20:20" x14ac:dyDescent="0.25">
      <c r="T207" s="209"/>
    </row>
    <row r="208" spans="20:20" x14ac:dyDescent="0.25">
      <c r="T208" s="209"/>
    </row>
    <row r="209" spans="20:20" x14ac:dyDescent="0.25">
      <c r="T209" s="209"/>
    </row>
    <row r="210" spans="20:20" x14ac:dyDescent="0.25">
      <c r="T210" s="209"/>
    </row>
    <row r="211" spans="20:20" x14ac:dyDescent="0.25">
      <c r="T211" s="209"/>
    </row>
    <row r="212" spans="20:20" x14ac:dyDescent="0.25">
      <c r="T212" s="209"/>
    </row>
    <row r="213" spans="20:20" x14ac:dyDescent="0.25">
      <c r="T213" s="209"/>
    </row>
    <row r="214" spans="20:20" x14ac:dyDescent="0.25">
      <c r="T214" s="209"/>
    </row>
    <row r="215" spans="20:20" x14ac:dyDescent="0.25">
      <c r="T215" s="209"/>
    </row>
    <row r="216" spans="20:20" x14ac:dyDescent="0.25">
      <c r="T216" s="209"/>
    </row>
    <row r="217" spans="20:20" x14ac:dyDescent="0.25">
      <c r="T217" s="209"/>
    </row>
    <row r="218" spans="20:20" x14ac:dyDescent="0.25">
      <c r="T218" s="209"/>
    </row>
    <row r="219" spans="20:20" x14ac:dyDescent="0.25">
      <c r="T219" s="209"/>
    </row>
    <row r="220" spans="20:20" x14ac:dyDescent="0.25">
      <c r="T220" s="209"/>
    </row>
    <row r="221" spans="20:20" x14ac:dyDescent="0.25">
      <c r="T221" s="209"/>
    </row>
    <row r="222" spans="20:20" x14ac:dyDescent="0.25">
      <c r="T222" s="209"/>
    </row>
    <row r="223" spans="20:20" x14ac:dyDescent="0.25">
      <c r="T223" s="209"/>
    </row>
    <row r="224" spans="20:20" x14ac:dyDescent="0.25">
      <c r="T224" s="209"/>
    </row>
    <row r="225" spans="20:20" x14ac:dyDescent="0.25">
      <c r="T225" s="209"/>
    </row>
    <row r="226" spans="20:20" x14ac:dyDescent="0.25">
      <c r="T226" s="209"/>
    </row>
    <row r="227" spans="20:20" x14ac:dyDescent="0.25">
      <c r="T227" s="209"/>
    </row>
    <row r="228" spans="20:20" x14ac:dyDescent="0.25">
      <c r="T228" s="209"/>
    </row>
    <row r="229" spans="20:20" x14ac:dyDescent="0.25">
      <c r="T229" s="209"/>
    </row>
    <row r="230" spans="20:20" x14ac:dyDescent="0.25">
      <c r="T230" s="209"/>
    </row>
    <row r="231" spans="20:20" x14ac:dyDescent="0.25">
      <c r="T231" s="209"/>
    </row>
    <row r="232" spans="20:20" x14ac:dyDescent="0.25">
      <c r="T232" s="209"/>
    </row>
    <row r="233" spans="20:20" x14ac:dyDescent="0.25">
      <c r="T233" s="209"/>
    </row>
    <row r="234" spans="20:20" x14ac:dyDescent="0.25">
      <c r="T234" s="209"/>
    </row>
    <row r="235" spans="20:20" x14ac:dyDescent="0.25">
      <c r="T235" s="209"/>
    </row>
    <row r="236" spans="20:20" x14ac:dyDescent="0.25">
      <c r="T236" s="209"/>
    </row>
    <row r="237" spans="20:20" x14ac:dyDescent="0.25">
      <c r="T237" s="209"/>
    </row>
    <row r="238" spans="20:20" x14ac:dyDescent="0.25">
      <c r="T238" s="209"/>
    </row>
    <row r="239" spans="20:20" x14ac:dyDescent="0.25">
      <c r="T239" s="209"/>
    </row>
    <row r="240" spans="20:20" x14ac:dyDescent="0.25">
      <c r="T240" s="209"/>
    </row>
    <row r="241" spans="20:20" x14ac:dyDescent="0.25">
      <c r="T241" s="209"/>
    </row>
    <row r="242" spans="20:20" x14ac:dyDescent="0.25">
      <c r="T242" s="209"/>
    </row>
    <row r="243" spans="20:20" x14ac:dyDescent="0.25">
      <c r="T243" s="209"/>
    </row>
    <row r="244" spans="20:20" x14ac:dyDescent="0.25">
      <c r="T244" s="209"/>
    </row>
    <row r="245" spans="20:20" x14ac:dyDescent="0.25">
      <c r="T245" s="209"/>
    </row>
    <row r="246" spans="20:20" x14ac:dyDescent="0.25">
      <c r="T246" s="209"/>
    </row>
    <row r="247" spans="20:20" x14ac:dyDescent="0.25">
      <c r="T247" s="209"/>
    </row>
    <row r="248" spans="20:20" x14ac:dyDescent="0.25">
      <c r="T248" s="209"/>
    </row>
    <row r="249" spans="20:20" x14ac:dyDescent="0.25">
      <c r="T249" s="209"/>
    </row>
    <row r="250" spans="20:20" x14ac:dyDescent="0.25">
      <c r="T250" s="209"/>
    </row>
    <row r="251" spans="20:20" x14ac:dyDescent="0.25">
      <c r="T251" s="209"/>
    </row>
    <row r="252" spans="20:20" x14ac:dyDescent="0.25">
      <c r="T252" s="209"/>
    </row>
    <row r="253" spans="20:20" x14ac:dyDescent="0.25">
      <c r="T253" s="209"/>
    </row>
    <row r="254" spans="20:20" x14ac:dyDescent="0.25">
      <c r="T254" s="209"/>
    </row>
    <row r="255" spans="20:20" x14ac:dyDescent="0.25">
      <c r="T255" s="209"/>
    </row>
    <row r="256" spans="20:20" x14ac:dyDescent="0.25">
      <c r="T256" s="209"/>
    </row>
    <row r="257" spans="20:20" x14ac:dyDescent="0.25">
      <c r="T257" s="209"/>
    </row>
    <row r="258" spans="20:20" x14ac:dyDescent="0.25">
      <c r="T258" s="209"/>
    </row>
    <row r="259" spans="20:20" x14ac:dyDescent="0.25">
      <c r="T259" s="209"/>
    </row>
    <row r="260" spans="20:20" x14ac:dyDescent="0.25">
      <c r="T260" s="209"/>
    </row>
    <row r="261" spans="20:20" x14ac:dyDescent="0.25">
      <c r="T261" s="209"/>
    </row>
    <row r="262" spans="20:20" x14ac:dyDescent="0.25">
      <c r="T262" s="209"/>
    </row>
    <row r="263" spans="20:20" x14ac:dyDescent="0.25">
      <c r="T263" s="209"/>
    </row>
    <row r="264" spans="20:20" x14ac:dyDescent="0.25">
      <c r="T264" s="209"/>
    </row>
    <row r="265" spans="20:20" x14ac:dyDescent="0.25">
      <c r="T265" s="209"/>
    </row>
    <row r="266" spans="20:20" x14ac:dyDescent="0.25">
      <c r="T266" s="209"/>
    </row>
    <row r="267" spans="20:20" x14ac:dyDescent="0.25">
      <c r="T267" s="209"/>
    </row>
    <row r="268" spans="20:20" x14ac:dyDescent="0.25">
      <c r="T268" s="209"/>
    </row>
    <row r="269" spans="20:20" x14ac:dyDescent="0.25">
      <c r="T269" s="209"/>
    </row>
    <row r="270" spans="20:20" x14ac:dyDescent="0.25">
      <c r="T270" s="209"/>
    </row>
    <row r="271" spans="20:20" x14ac:dyDescent="0.25">
      <c r="T271" s="209"/>
    </row>
    <row r="272" spans="20:20" x14ac:dyDescent="0.25">
      <c r="T272" s="209"/>
    </row>
    <row r="273" spans="20:20" x14ac:dyDescent="0.25">
      <c r="T273" s="209"/>
    </row>
    <row r="274" spans="20:20" x14ac:dyDescent="0.25">
      <c r="T274" s="209"/>
    </row>
    <row r="275" spans="20:20" x14ac:dyDescent="0.25">
      <c r="T275" s="209"/>
    </row>
    <row r="276" spans="20:20" x14ac:dyDescent="0.25">
      <c r="T276" s="209"/>
    </row>
    <row r="277" spans="20:20" x14ac:dyDescent="0.25">
      <c r="T277" s="209"/>
    </row>
    <row r="278" spans="20:20" x14ac:dyDescent="0.25">
      <c r="T278" s="209"/>
    </row>
    <row r="279" spans="20:20" x14ac:dyDescent="0.25">
      <c r="T279" s="209"/>
    </row>
    <row r="280" spans="20:20" x14ac:dyDescent="0.25">
      <c r="T280" s="209"/>
    </row>
    <row r="281" spans="20:20" x14ac:dyDescent="0.25">
      <c r="T281" s="209"/>
    </row>
    <row r="282" spans="20:20" x14ac:dyDescent="0.25">
      <c r="T282" s="209"/>
    </row>
    <row r="283" spans="20:20" x14ac:dyDescent="0.25">
      <c r="T283" s="209"/>
    </row>
    <row r="284" spans="20:20" x14ac:dyDescent="0.25">
      <c r="T284" s="209"/>
    </row>
    <row r="285" spans="20:20" x14ac:dyDescent="0.25">
      <c r="T285" s="209"/>
    </row>
    <row r="286" spans="20:20" x14ac:dyDescent="0.25">
      <c r="T286" s="209"/>
    </row>
    <row r="287" spans="20:20" x14ac:dyDescent="0.25">
      <c r="T287" s="209"/>
    </row>
    <row r="288" spans="20:20" x14ac:dyDescent="0.25">
      <c r="T288" s="209"/>
    </row>
    <row r="289" spans="20:20" x14ac:dyDescent="0.25">
      <c r="T289" s="209"/>
    </row>
    <row r="290" spans="20:20" x14ac:dyDescent="0.25">
      <c r="T290" s="209"/>
    </row>
    <row r="291" spans="20:20" x14ac:dyDescent="0.25">
      <c r="T291" s="209"/>
    </row>
    <row r="292" spans="20:20" x14ac:dyDescent="0.25">
      <c r="T292" s="209"/>
    </row>
    <row r="293" spans="20:20" x14ac:dyDescent="0.25">
      <c r="T293" s="209"/>
    </row>
    <row r="294" spans="20:20" x14ac:dyDescent="0.25">
      <c r="T294" s="209"/>
    </row>
    <row r="295" spans="20:20" x14ac:dyDescent="0.25">
      <c r="T295" s="209"/>
    </row>
    <row r="296" spans="20:20" x14ac:dyDescent="0.25">
      <c r="T296" s="209"/>
    </row>
    <row r="297" spans="20:20" x14ac:dyDescent="0.25">
      <c r="T297" s="209"/>
    </row>
    <row r="298" spans="20:20" x14ac:dyDescent="0.25">
      <c r="T298" s="209"/>
    </row>
    <row r="299" spans="20:20" x14ac:dyDescent="0.25">
      <c r="T299" s="209"/>
    </row>
    <row r="300" spans="20:20" x14ac:dyDescent="0.25">
      <c r="T300" s="209"/>
    </row>
    <row r="301" spans="20:20" x14ac:dyDescent="0.25">
      <c r="T301" s="209"/>
    </row>
    <row r="302" spans="20:20" x14ac:dyDescent="0.25">
      <c r="T302" s="209"/>
    </row>
    <row r="303" spans="20:20" x14ac:dyDescent="0.25">
      <c r="T303" s="209"/>
    </row>
    <row r="304" spans="20:20" x14ac:dyDescent="0.25">
      <c r="T304" s="209"/>
    </row>
    <row r="305" spans="20:20" x14ac:dyDescent="0.25">
      <c r="T305" s="209"/>
    </row>
    <row r="306" spans="20:20" x14ac:dyDescent="0.25">
      <c r="T306" s="209"/>
    </row>
    <row r="307" spans="20:20" x14ac:dyDescent="0.25">
      <c r="T307" s="209"/>
    </row>
    <row r="308" spans="20:20" x14ac:dyDescent="0.25">
      <c r="T308" s="209"/>
    </row>
    <row r="309" spans="20:20" x14ac:dyDescent="0.25">
      <c r="T309" s="209"/>
    </row>
    <row r="310" spans="20:20" x14ac:dyDescent="0.25">
      <c r="T310" s="209"/>
    </row>
    <row r="311" spans="20:20" x14ac:dyDescent="0.25">
      <c r="T311" s="209"/>
    </row>
    <row r="312" spans="20:20" x14ac:dyDescent="0.25">
      <c r="T312" s="209"/>
    </row>
    <row r="313" spans="20:20" x14ac:dyDescent="0.25">
      <c r="T313" s="209"/>
    </row>
    <row r="314" spans="20:20" x14ac:dyDescent="0.25">
      <c r="T314" s="209"/>
    </row>
    <row r="315" spans="20:20" x14ac:dyDescent="0.25">
      <c r="T315" s="209"/>
    </row>
    <row r="316" spans="20:20" x14ac:dyDescent="0.25">
      <c r="T316" s="209"/>
    </row>
    <row r="317" spans="20:20" x14ac:dyDescent="0.25">
      <c r="T317" s="209"/>
    </row>
    <row r="318" spans="20:20" x14ac:dyDescent="0.25">
      <c r="T318" s="209"/>
    </row>
    <row r="319" spans="20:20" x14ac:dyDescent="0.25">
      <c r="T319" s="209"/>
    </row>
    <row r="320" spans="20:20" x14ac:dyDescent="0.25">
      <c r="T320" s="209"/>
    </row>
    <row r="321" spans="20:20" x14ac:dyDescent="0.25">
      <c r="T321" s="209"/>
    </row>
    <row r="322" spans="20:20" x14ac:dyDescent="0.25">
      <c r="T322" s="209"/>
    </row>
    <row r="323" spans="20:20" x14ac:dyDescent="0.25">
      <c r="T323" s="209"/>
    </row>
    <row r="324" spans="20:20" x14ac:dyDescent="0.25">
      <c r="T324" s="209"/>
    </row>
    <row r="325" spans="20:20" x14ac:dyDescent="0.25">
      <c r="T325" s="209"/>
    </row>
    <row r="326" spans="20:20" x14ac:dyDescent="0.25">
      <c r="T326" s="209"/>
    </row>
    <row r="327" spans="20:20" x14ac:dyDescent="0.25">
      <c r="T327" s="209"/>
    </row>
    <row r="328" spans="20:20" x14ac:dyDescent="0.25">
      <c r="T328" s="209"/>
    </row>
    <row r="329" spans="20:20" x14ac:dyDescent="0.25">
      <c r="T329" s="209"/>
    </row>
    <row r="330" spans="20:20" x14ac:dyDescent="0.25">
      <c r="T330" s="209"/>
    </row>
    <row r="331" spans="20:20" x14ac:dyDescent="0.25">
      <c r="T331" s="209"/>
    </row>
    <row r="332" spans="20:20" x14ac:dyDescent="0.25">
      <c r="T332" s="209"/>
    </row>
    <row r="333" spans="20:20" x14ac:dyDescent="0.25">
      <c r="T333" s="209"/>
    </row>
  </sheetData>
  <mergeCells count="8">
    <mergeCell ref="B28:B32"/>
    <mergeCell ref="F5:H5"/>
    <mergeCell ref="J5:R5"/>
    <mergeCell ref="B7:B11"/>
    <mergeCell ref="B12:B16"/>
    <mergeCell ref="F21:H21"/>
    <mergeCell ref="J21:R21"/>
    <mergeCell ref="B23:B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S344"/>
  <sheetViews>
    <sheetView topLeftCell="A73" zoomScaleNormal="100" workbookViewId="0">
      <selection activeCell="D100" sqref="D100"/>
    </sheetView>
  </sheetViews>
  <sheetFormatPr defaultColWidth="9" defaultRowHeight="13.2" x14ac:dyDescent="0.25"/>
  <cols>
    <col min="1" max="1" width="9" style="213"/>
    <col min="2" max="2" width="9" style="239"/>
    <col min="3" max="3" width="12.77734375" style="213" customWidth="1"/>
    <col min="4" max="4" width="13.33203125" style="210" customWidth="1"/>
    <col min="5" max="5" width="9.21875" style="213" customWidth="1"/>
    <col min="6" max="6" width="2" style="213" customWidth="1"/>
    <col min="7" max="7" width="9" style="213"/>
    <col min="8" max="8" width="2" style="213" customWidth="1"/>
    <col min="9" max="9" width="9" style="213"/>
    <col min="10" max="10" width="2.21875" style="213" customWidth="1"/>
    <col min="11" max="11" width="5.77734375" style="213" customWidth="1"/>
    <col min="12" max="12" width="1.77734375" style="213" customWidth="1"/>
    <col min="13" max="13" width="9" style="213"/>
    <col min="14" max="14" width="7.33203125" style="213" customWidth="1"/>
    <col min="15" max="15" width="1.6640625" style="213" customWidth="1"/>
    <col min="16" max="16" width="6.44140625" style="213" customWidth="1"/>
    <col min="17" max="17" width="2.21875" style="213" customWidth="1"/>
    <col min="18" max="18" width="6.109375" style="213" customWidth="1"/>
    <col min="19" max="19" width="1.33203125" style="213" customWidth="1"/>
    <col min="20" max="20" width="9" style="213"/>
    <col min="21" max="21" width="14.77734375" style="244" customWidth="1"/>
    <col min="22" max="22" width="16.77734375" style="244" customWidth="1"/>
    <col min="23" max="25" width="9" style="213"/>
    <col min="26" max="26" width="13.6640625" style="213" customWidth="1"/>
    <col min="27" max="27" width="10.6640625" style="213" customWidth="1"/>
    <col min="28" max="28" width="19.21875" style="213" bestFit="1" customWidth="1"/>
    <col min="29" max="29" width="19.33203125" style="213" bestFit="1" customWidth="1"/>
    <col min="30" max="30" width="11.77734375" style="213" customWidth="1"/>
    <col min="31" max="39" width="9" style="213"/>
    <col min="40" max="40" width="14.33203125" style="213" customWidth="1"/>
    <col min="41" max="41" width="19.33203125" style="213" customWidth="1"/>
    <col min="42" max="42" width="9" style="213"/>
    <col min="43" max="43" width="9.6640625" style="213" customWidth="1"/>
    <col min="44" max="56" width="9" style="213"/>
    <col min="57" max="57" width="29" style="213" customWidth="1"/>
    <col min="58" max="16384" width="9" style="213"/>
  </cols>
  <sheetData>
    <row r="1" spans="1:65" x14ac:dyDescent="0.25">
      <c r="A1" s="252" t="s">
        <v>1841</v>
      </c>
    </row>
    <row r="8" spans="1:65" ht="12" x14ac:dyDescent="0.2"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43"/>
    </row>
    <row r="9" spans="1:65" x14ac:dyDescent="0.2">
      <c r="C9" s="247" t="s">
        <v>1852</v>
      </c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43"/>
      <c r="Y9" s="222" t="s">
        <v>1623</v>
      </c>
      <c r="Z9" s="205">
        <v>43160</v>
      </c>
    </row>
    <row r="10" spans="1:65" x14ac:dyDescent="0.2">
      <c r="D10" s="211"/>
      <c r="E10" s="214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11"/>
      <c r="U10" s="243"/>
      <c r="Y10" s="222" t="s">
        <v>1624</v>
      </c>
      <c r="Z10" s="205">
        <v>43070</v>
      </c>
    </row>
    <row r="11" spans="1:65" ht="12.75" customHeight="1" x14ac:dyDescent="0.35">
      <c r="C11" s="211"/>
      <c r="D11" s="211"/>
      <c r="E11" s="221"/>
      <c r="F11" s="206"/>
      <c r="G11" s="318" t="s">
        <v>1836</v>
      </c>
      <c r="H11" s="318"/>
      <c r="I11" s="318"/>
      <c r="J11" s="206"/>
      <c r="K11" s="318" t="s">
        <v>355</v>
      </c>
      <c r="L11" s="318"/>
      <c r="M11" s="318"/>
      <c r="N11" s="318"/>
      <c r="O11" s="318"/>
      <c r="P11" s="318"/>
      <c r="Q11" s="318"/>
      <c r="R11" s="318"/>
      <c r="S11" s="318"/>
      <c r="T11" s="211"/>
      <c r="U11" s="244" t="s">
        <v>1832</v>
      </c>
      <c r="X11" s="222"/>
      <c r="Z11" s="323" t="s">
        <v>1621</v>
      </c>
      <c r="AA11" s="323"/>
      <c r="AB11" s="323"/>
      <c r="AC11" s="323"/>
      <c r="AD11" s="225"/>
      <c r="AN11" s="323" t="s">
        <v>1644</v>
      </c>
      <c r="AO11" s="323"/>
      <c r="AP11" s="323"/>
      <c r="AQ11" s="323"/>
      <c r="AR11" s="225"/>
      <c r="BB11" s="323" t="s">
        <v>1646</v>
      </c>
      <c r="BC11" s="323"/>
      <c r="BD11" s="323"/>
      <c r="BE11" s="323"/>
      <c r="BF11" s="225"/>
    </row>
    <row r="12" spans="1:65" x14ac:dyDescent="0.25">
      <c r="C12" s="223"/>
      <c r="D12" s="223"/>
      <c r="E12" s="218" t="s">
        <v>115</v>
      </c>
      <c r="F12" s="215"/>
      <c r="G12" s="216" t="s">
        <v>507</v>
      </c>
      <c r="H12" s="215"/>
      <c r="I12" s="215" t="s">
        <v>1567</v>
      </c>
      <c r="J12" s="217"/>
      <c r="K12" s="218" t="s">
        <v>1579</v>
      </c>
      <c r="L12" s="215"/>
      <c r="M12" s="215" t="s">
        <v>484</v>
      </c>
      <c r="N12" s="219" t="s">
        <v>1580</v>
      </c>
      <c r="O12" s="220"/>
      <c r="P12" s="219" t="s">
        <v>1581</v>
      </c>
      <c r="Q12" s="220"/>
      <c r="R12" s="219" t="s">
        <v>1582</v>
      </c>
      <c r="S12" s="220"/>
      <c r="T12" s="211"/>
      <c r="U12" s="244" t="s">
        <v>1833</v>
      </c>
      <c r="V12" s="244" t="s">
        <v>1834</v>
      </c>
      <c r="Z12" s="230"/>
      <c r="AA12" s="230"/>
      <c r="AB12" s="226" t="s">
        <v>1619</v>
      </c>
      <c r="AC12" s="226" t="s">
        <v>507</v>
      </c>
      <c r="AD12" s="226" t="s">
        <v>268</v>
      </c>
      <c r="AE12" s="222" t="s">
        <v>1579</v>
      </c>
      <c r="AF12" s="222" t="s">
        <v>1620</v>
      </c>
      <c r="AG12" s="222"/>
      <c r="AH12" s="222" t="s">
        <v>1580</v>
      </c>
      <c r="AI12" s="222" t="s">
        <v>1581</v>
      </c>
      <c r="AJ12" s="222" t="s">
        <v>1582</v>
      </c>
      <c r="AK12" s="222" t="s">
        <v>821</v>
      </c>
      <c r="AN12" s="230"/>
      <c r="AO12" s="230"/>
      <c r="AP12" s="226" t="s">
        <v>1619</v>
      </c>
      <c r="AQ12" s="226" t="s">
        <v>507</v>
      </c>
      <c r="AR12" s="226" t="s">
        <v>268</v>
      </c>
      <c r="AS12" s="222" t="s">
        <v>1579</v>
      </c>
      <c r="AT12" s="222" t="s">
        <v>1620</v>
      </c>
      <c r="AU12" s="222" t="s">
        <v>485</v>
      </c>
      <c r="AV12" s="222" t="s">
        <v>1580</v>
      </c>
      <c r="AW12" s="222" t="s">
        <v>1581</v>
      </c>
      <c r="AX12" s="222" t="s">
        <v>1582</v>
      </c>
      <c r="AY12" s="222" t="s">
        <v>821</v>
      </c>
      <c r="BB12" s="230"/>
      <c r="BC12" s="230"/>
      <c r="BD12" s="226" t="s">
        <v>1619</v>
      </c>
      <c r="BE12" s="226" t="s">
        <v>507</v>
      </c>
      <c r="BF12" s="226" t="s">
        <v>268</v>
      </c>
      <c r="BG12" s="222" t="s">
        <v>1579</v>
      </c>
      <c r="BH12" s="222" t="s">
        <v>1620</v>
      </c>
      <c r="BI12" s="222"/>
      <c r="BJ12" s="222" t="s">
        <v>1580</v>
      </c>
      <c r="BK12" s="222" t="s">
        <v>1581</v>
      </c>
      <c r="BL12" s="222" t="s">
        <v>1582</v>
      </c>
      <c r="BM12" s="222" t="s">
        <v>821</v>
      </c>
    </row>
    <row r="13" spans="1:65" x14ac:dyDescent="0.25">
      <c r="B13" s="239">
        <v>1</v>
      </c>
      <c r="C13" s="315" t="s">
        <v>242</v>
      </c>
      <c r="D13" s="240" t="str">
        <f>INDEX($AA$58:$AA$92,MATCH(LARGE($AB$58:$AB$92,ROWS($B$13:$B13)),$AB$58:$AB$92,0),0)</f>
        <v>United States</v>
      </c>
      <c r="E13" s="233">
        <f>VLOOKUP($D13,$AA$58:$AJ$92,2,FALSE)/1000</f>
        <v>50.046999999999997</v>
      </c>
      <c r="F13" s="233"/>
      <c r="G13" s="233">
        <f t="shared" ref="G13:G22" si="0">VLOOKUP($D13,$AA$58:$AJ$92,3,FALSE)/1000</f>
        <v>63.323</v>
      </c>
      <c r="H13" s="233"/>
      <c r="I13" s="233">
        <f t="shared" ref="I13:I22" si="1">VLOOKUP($D13,$AA$58:$AJ$92,4,FALSE)/1000</f>
        <v>-13.276</v>
      </c>
      <c r="J13" s="233"/>
      <c r="K13" s="233">
        <f t="shared" ref="K13:K22" si="2">VLOOKUP($D13,$AA$58:$AJ$92,5,FALSE)/1000</f>
        <v>-5.03</v>
      </c>
      <c r="L13" s="233"/>
      <c r="M13" s="233">
        <f t="shared" ref="M13:M22" si="3">VLOOKUP($D13,$AA$58:$AJ$92,6,FALSE)/1000</f>
        <v>37.164000000000001</v>
      </c>
      <c r="N13" s="233">
        <f t="shared" ref="N13:N22" si="4">VLOOKUP($D13,$AA$58:$AJ$92,8,FALSE)/1000</f>
        <v>19.962</v>
      </c>
      <c r="O13" s="233"/>
      <c r="P13" s="233">
        <f t="shared" ref="P13:P22" si="5">VLOOKUP($D13,$AA$58:$AJ$92,9,FALSE)/1000</f>
        <v>0.31</v>
      </c>
      <c r="Q13" s="233"/>
      <c r="R13" s="233">
        <f t="shared" ref="R13:R22" si="6">VLOOKUP($D13,$AA$58:$AJ$92,10,FALSE)/1000</f>
        <v>-2.359</v>
      </c>
      <c r="S13" s="233"/>
      <c r="T13" s="211"/>
      <c r="U13" s="246">
        <f>E13-SUM(G13:I13)</f>
        <v>0</v>
      </c>
      <c r="V13" s="246">
        <f>E13-SUM(K13:R13)</f>
        <v>0</v>
      </c>
      <c r="Z13" s="232"/>
      <c r="AA13" s="232"/>
      <c r="AB13" s="237" t="s">
        <v>381</v>
      </c>
      <c r="AC13" s="237" t="s">
        <v>128</v>
      </c>
      <c r="AD13" s="237" t="s">
        <v>129</v>
      </c>
      <c r="AE13" s="237" t="s">
        <v>382</v>
      </c>
      <c r="AF13" s="237" t="s">
        <v>126</v>
      </c>
      <c r="AG13" s="237" t="s">
        <v>127</v>
      </c>
      <c r="AH13" s="119" t="s">
        <v>494</v>
      </c>
      <c r="AI13" s="119" t="s">
        <v>495</v>
      </c>
      <c r="AJ13" s="119" t="s">
        <v>496</v>
      </c>
      <c r="AK13" s="119" t="s">
        <v>497</v>
      </c>
      <c r="AN13" s="232"/>
      <c r="AO13" s="232"/>
      <c r="AP13" s="237" t="s">
        <v>381</v>
      </c>
      <c r="AQ13" s="237" t="s">
        <v>128</v>
      </c>
      <c r="AR13" s="237" t="s">
        <v>129</v>
      </c>
      <c r="AS13" s="237" t="s">
        <v>382</v>
      </c>
      <c r="AT13" s="237" t="s">
        <v>126</v>
      </c>
      <c r="AU13" s="237" t="s">
        <v>127</v>
      </c>
      <c r="AV13" s="119" t="s">
        <v>494</v>
      </c>
      <c r="AW13" s="119" t="s">
        <v>495</v>
      </c>
      <c r="AX13" s="119" t="s">
        <v>496</v>
      </c>
      <c r="AY13" s="119" t="s">
        <v>497</v>
      </c>
      <c r="BB13" s="232"/>
      <c r="BC13" s="232"/>
      <c r="BD13" s="237" t="s">
        <v>381</v>
      </c>
      <c r="BE13" s="237" t="s">
        <v>128</v>
      </c>
      <c r="BF13" s="237" t="s">
        <v>129</v>
      </c>
      <c r="BG13" s="237" t="s">
        <v>382</v>
      </c>
      <c r="BH13" s="237" t="s">
        <v>126</v>
      </c>
      <c r="BI13" s="237" t="s">
        <v>127</v>
      </c>
      <c r="BJ13" s="119" t="s">
        <v>494</v>
      </c>
      <c r="BK13" s="119" t="s">
        <v>495</v>
      </c>
      <c r="BL13" s="119" t="s">
        <v>496</v>
      </c>
      <c r="BM13" s="119" t="s">
        <v>497</v>
      </c>
    </row>
    <row r="14" spans="1:65" x14ac:dyDescent="0.25">
      <c r="B14" s="239">
        <v>2</v>
      </c>
      <c r="C14" s="316"/>
      <c r="D14" s="240" t="str">
        <f>INDEX($AA$58:$AA$92,MATCH(LARGE($AB$58:$AB$92,ROWS($B$13:$B14)),$AB$58:$AB$92,0),0)</f>
        <v>Japan</v>
      </c>
      <c r="E14" s="233">
        <f t="shared" ref="E14:E22" si="7">VLOOKUP($D14,$AA$58:$AJ$92,2,FALSE)/1000</f>
        <v>21.689</v>
      </c>
      <c r="F14" s="233"/>
      <c r="G14" s="233">
        <f t="shared" si="0"/>
        <v>0.184</v>
      </c>
      <c r="H14" s="233"/>
      <c r="I14" s="233">
        <f t="shared" si="1"/>
        <v>21.504999999999999</v>
      </c>
      <c r="J14" s="233"/>
      <c r="K14" s="233">
        <f t="shared" si="2"/>
        <v>8.8049999999999997</v>
      </c>
      <c r="L14" s="233"/>
      <c r="M14" s="233">
        <f t="shared" si="3"/>
        <v>16.187999999999999</v>
      </c>
      <c r="N14" s="233">
        <f t="shared" si="4"/>
        <v>8.6189999999999998</v>
      </c>
      <c r="O14" s="233"/>
      <c r="P14" s="233">
        <f t="shared" si="5"/>
        <v>-12.134</v>
      </c>
      <c r="Q14" s="233"/>
      <c r="R14" s="233">
        <f t="shared" si="6"/>
        <v>0.21099999999999999</v>
      </c>
      <c r="S14" s="233"/>
      <c r="T14" s="211"/>
      <c r="U14" s="246">
        <f t="shared" ref="U14:U22" si="8">E14-SUM(G14:I14)</f>
        <v>0</v>
      </c>
      <c r="V14" s="246">
        <f t="shared" ref="V14:V22" si="9">E14-SUM(K14:R14)</f>
        <v>0</v>
      </c>
      <c r="Z14" s="229" t="s">
        <v>1583</v>
      </c>
      <c r="AA14" s="230" t="s">
        <v>244</v>
      </c>
      <c r="AB14" s="209">
        <v>200457</v>
      </c>
      <c r="AC14" s="209">
        <v>108516</v>
      </c>
      <c r="AD14" s="209">
        <v>91941</v>
      </c>
      <c r="AE14" s="209">
        <v>45908</v>
      </c>
      <c r="AF14" s="209">
        <v>116348</v>
      </c>
      <c r="AG14" s="209">
        <v>38202</v>
      </c>
      <c r="AH14" s="209">
        <v>11865</v>
      </c>
      <c r="AI14" s="209">
        <v>21174</v>
      </c>
      <c r="AJ14" s="209">
        <v>5163</v>
      </c>
      <c r="AK14" s="209">
        <v>0</v>
      </c>
      <c r="AN14" s="227" t="s">
        <v>1625</v>
      </c>
      <c r="AO14" s="228" t="s">
        <v>243</v>
      </c>
      <c r="AP14" s="209">
        <v>43883</v>
      </c>
      <c r="AQ14" s="209">
        <v>43818</v>
      </c>
      <c r="AR14" s="209">
        <v>65</v>
      </c>
      <c r="AS14" s="209">
        <v>271</v>
      </c>
      <c r="AT14" s="209">
        <v>87</v>
      </c>
      <c r="AU14" s="209">
        <v>43525</v>
      </c>
      <c r="AV14" s="209">
        <v>37185</v>
      </c>
      <c r="AW14" s="209">
        <v>5240</v>
      </c>
      <c r="AX14" s="209">
        <v>1100</v>
      </c>
      <c r="AY14" s="209">
        <v>0</v>
      </c>
      <c r="BB14" s="227" t="s">
        <v>1647</v>
      </c>
      <c r="BC14" s="228" t="s">
        <v>387</v>
      </c>
      <c r="BD14" s="209">
        <v>202646</v>
      </c>
      <c r="BE14" s="209">
        <v>95799</v>
      </c>
      <c r="BF14" s="209">
        <v>106847</v>
      </c>
      <c r="BG14" s="209">
        <v>58599</v>
      </c>
      <c r="BH14" s="209">
        <v>56786</v>
      </c>
      <c r="BI14" s="209">
        <v>87261</v>
      </c>
      <c r="BJ14" s="209">
        <v>8651</v>
      </c>
      <c r="BK14" s="209">
        <v>58586</v>
      </c>
      <c r="BL14" s="209">
        <v>20024</v>
      </c>
      <c r="BM14" s="209">
        <v>0</v>
      </c>
    </row>
    <row r="15" spans="1:65" x14ac:dyDescent="0.25">
      <c r="B15" s="239">
        <v>3</v>
      </c>
      <c r="C15" s="316"/>
      <c r="D15" s="240" t="str">
        <f>INDEX($AA$58:$AA$92,MATCH(LARGE($AB$58:$AB$92,ROWS($B$13:$B15)),$AB$58:$AB$92,0),0)</f>
        <v>Italy</v>
      </c>
      <c r="E15" s="233">
        <f>VLOOKUP($D15,$AA$58:$AJ$92,2,FALSE)/1000</f>
        <v>7.4889999999999999</v>
      </c>
      <c r="F15" s="233"/>
      <c r="G15" s="233">
        <f t="shared" si="0"/>
        <v>7.5890000000000004</v>
      </c>
      <c r="H15" s="233"/>
      <c r="I15" s="233">
        <f t="shared" si="1"/>
        <v>-0.1</v>
      </c>
      <c r="J15" s="233"/>
      <c r="K15" s="233">
        <f t="shared" si="2"/>
        <v>1.486</v>
      </c>
      <c r="L15" s="233"/>
      <c r="M15" s="233">
        <f t="shared" si="3"/>
        <v>5.6349999999999998</v>
      </c>
      <c r="N15" s="233">
        <f t="shared" si="4"/>
        <v>0.216</v>
      </c>
      <c r="O15" s="233"/>
      <c r="P15" s="233">
        <f t="shared" si="5"/>
        <v>0.125</v>
      </c>
      <c r="Q15" s="233"/>
      <c r="R15" s="233">
        <f t="shared" si="6"/>
        <v>2.7E-2</v>
      </c>
      <c r="S15" s="233"/>
      <c r="T15" s="211"/>
      <c r="U15" s="246">
        <f>E15-SUM(G15:I15)</f>
        <v>0</v>
      </c>
      <c r="V15" s="246">
        <f t="shared" si="9"/>
        <v>0</v>
      </c>
      <c r="Z15" s="229" t="s">
        <v>1584</v>
      </c>
      <c r="AA15" s="230" t="s">
        <v>63</v>
      </c>
      <c r="AB15" s="209">
        <v>915273</v>
      </c>
      <c r="AC15" s="209">
        <v>414240</v>
      </c>
      <c r="AD15" s="209">
        <v>501033</v>
      </c>
      <c r="AE15" s="209">
        <v>57756</v>
      </c>
      <c r="AF15" s="209">
        <v>270205</v>
      </c>
      <c r="AG15" s="209">
        <v>587312</v>
      </c>
      <c r="AH15" s="209">
        <v>420227</v>
      </c>
      <c r="AI15" s="209">
        <v>120560</v>
      </c>
      <c r="AJ15" s="209">
        <v>46517</v>
      </c>
      <c r="AK15" s="209">
        <v>8</v>
      </c>
      <c r="AN15" s="229" t="s">
        <v>1626</v>
      </c>
      <c r="AO15" s="230" t="s">
        <v>318</v>
      </c>
      <c r="AP15" s="209">
        <v>11581</v>
      </c>
      <c r="AQ15" s="209">
        <v>11468</v>
      </c>
      <c r="AR15" s="209">
        <v>114</v>
      </c>
      <c r="AS15" s="209">
        <v>101</v>
      </c>
      <c r="AT15" s="209">
        <v>1</v>
      </c>
      <c r="AU15" s="209">
        <v>11479</v>
      </c>
      <c r="AV15" s="209">
        <v>1889</v>
      </c>
      <c r="AW15" s="209">
        <v>8386</v>
      </c>
      <c r="AX15" s="209">
        <v>1204</v>
      </c>
      <c r="AY15" s="209">
        <v>0</v>
      </c>
      <c r="BB15" s="229" t="s">
        <v>1648</v>
      </c>
      <c r="BC15" s="230" t="s">
        <v>257</v>
      </c>
      <c r="BD15" s="209">
        <v>71894</v>
      </c>
      <c r="BE15" s="209">
        <v>24088</v>
      </c>
      <c r="BF15" s="209">
        <v>47806</v>
      </c>
      <c r="BG15" s="209">
        <v>11050</v>
      </c>
      <c r="BH15" s="209">
        <v>12426</v>
      </c>
      <c r="BI15" s="209">
        <v>48418</v>
      </c>
      <c r="BJ15" s="209">
        <v>12576</v>
      </c>
      <c r="BK15" s="209">
        <v>28484</v>
      </c>
      <c r="BL15" s="209">
        <v>7358</v>
      </c>
      <c r="BM15" s="209">
        <v>0</v>
      </c>
    </row>
    <row r="16" spans="1:65" x14ac:dyDescent="0.25">
      <c r="B16" s="239">
        <v>4</v>
      </c>
      <c r="C16" s="316"/>
      <c r="D16" s="240" t="str">
        <f>INDEX($AA$58:$AA$92,MATCH(LARGE($AB$58:$AB$92,ROWS($B$13:$B16)),$AB$58:$AB$92,0),0)</f>
        <v>Netherlands</v>
      </c>
      <c r="E16" s="233">
        <f t="shared" si="7"/>
        <v>4.34</v>
      </c>
      <c r="F16" s="233"/>
      <c r="G16" s="233">
        <f t="shared" si="0"/>
        <v>3.0670000000000002</v>
      </c>
      <c r="H16" s="233"/>
      <c r="I16" s="233">
        <f t="shared" si="1"/>
        <v>1.272</v>
      </c>
      <c r="J16" s="233"/>
      <c r="K16" s="233">
        <f t="shared" si="2"/>
        <v>1.74</v>
      </c>
      <c r="L16" s="233"/>
      <c r="M16" s="233">
        <f t="shared" si="3"/>
        <v>3.1509999999999998</v>
      </c>
      <c r="N16" s="233">
        <f t="shared" si="4"/>
        <v>-0.38600000000000001</v>
      </c>
      <c r="O16" s="233"/>
      <c r="P16" s="233">
        <f t="shared" si="5"/>
        <v>-0.14899999999999999</v>
      </c>
      <c r="Q16" s="233"/>
      <c r="R16" s="233">
        <f t="shared" si="6"/>
        <v>-1.7999999999999999E-2</v>
      </c>
      <c r="S16" s="233"/>
      <c r="T16" s="211"/>
      <c r="U16" s="246">
        <f t="shared" si="8"/>
        <v>9.9999999999944578E-4</v>
      </c>
      <c r="V16" s="246">
        <f t="shared" si="9"/>
        <v>1.9999999999997797E-3</v>
      </c>
      <c r="Z16" s="229" t="s">
        <v>1585</v>
      </c>
      <c r="AA16" s="230" t="s">
        <v>249</v>
      </c>
      <c r="AB16" s="209">
        <v>90156</v>
      </c>
      <c r="AC16" s="209">
        <v>57116</v>
      </c>
      <c r="AD16" s="209">
        <v>33041</v>
      </c>
      <c r="AE16" s="209">
        <v>1711</v>
      </c>
      <c r="AF16" s="209">
        <v>6796</v>
      </c>
      <c r="AG16" s="209">
        <v>81650</v>
      </c>
      <c r="AH16" s="209">
        <v>36723</v>
      </c>
      <c r="AI16" s="209">
        <v>15290</v>
      </c>
      <c r="AJ16" s="209">
        <v>29636</v>
      </c>
      <c r="AK16" s="209">
        <v>0</v>
      </c>
      <c r="AN16" s="229" t="s">
        <v>1627</v>
      </c>
      <c r="AO16" s="230" t="s">
        <v>239</v>
      </c>
      <c r="AP16" s="209">
        <v>4447</v>
      </c>
      <c r="AQ16" s="209">
        <v>1069</v>
      </c>
      <c r="AR16" s="209">
        <v>3378</v>
      </c>
      <c r="AS16" s="209">
        <v>689</v>
      </c>
      <c r="AT16" s="209">
        <v>345</v>
      </c>
      <c r="AU16" s="209">
        <v>3413</v>
      </c>
      <c r="AV16" s="209">
        <v>17</v>
      </c>
      <c r="AW16" s="209">
        <v>2054</v>
      </c>
      <c r="AX16" s="209">
        <v>1342</v>
      </c>
      <c r="AY16" s="209">
        <v>0</v>
      </c>
      <c r="BB16" s="229" t="s">
        <v>1649</v>
      </c>
      <c r="BC16" s="230" t="s">
        <v>248</v>
      </c>
      <c r="BD16" s="209">
        <v>58776</v>
      </c>
      <c r="BE16" s="209">
        <v>17120</v>
      </c>
      <c r="BF16" s="209">
        <v>41656</v>
      </c>
      <c r="BG16" s="209">
        <v>8016</v>
      </c>
      <c r="BH16" s="209">
        <v>24889</v>
      </c>
      <c r="BI16" s="209">
        <v>25871</v>
      </c>
      <c r="BJ16" s="209">
        <v>2585</v>
      </c>
      <c r="BK16" s="209">
        <v>10143</v>
      </c>
      <c r="BL16" s="209">
        <v>13143</v>
      </c>
      <c r="BM16" s="209">
        <v>0</v>
      </c>
    </row>
    <row r="17" spans="2:65" x14ac:dyDescent="0.25">
      <c r="B17" s="239">
        <v>5</v>
      </c>
      <c r="C17" s="317"/>
      <c r="D17" s="241" t="str">
        <f>INDEX($AA$58:$AA$92,MATCH(LARGE($AB$58:$AB$92,ROWS($B$13:$B17)),$AB$58:$AB$92,0),0)</f>
        <v>Ireland</v>
      </c>
      <c r="E17" s="234">
        <f t="shared" si="7"/>
        <v>3.645</v>
      </c>
      <c r="F17" s="234"/>
      <c r="G17" s="234">
        <f>VLOOKUP($D17,$AA$58:$AJ$92,3,FALSE)/1000</f>
        <v>3.8109999999999999</v>
      </c>
      <c r="H17" s="234"/>
      <c r="I17" s="234">
        <f t="shared" si="1"/>
        <v>-0.16500000000000001</v>
      </c>
      <c r="J17" s="234"/>
      <c r="K17" s="234">
        <f t="shared" si="2"/>
        <v>0.20499999999999999</v>
      </c>
      <c r="L17" s="234"/>
      <c r="M17" s="234">
        <f t="shared" si="3"/>
        <v>0.56399999999999995</v>
      </c>
      <c r="N17" s="234">
        <f t="shared" si="4"/>
        <v>1.8160000000000001</v>
      </c>
      <c r="O17" s="234"/>
      <c r="P17" s="234">
        <f t="shared" si="5"/>
        <v>0.52400000000000002</v>
      </c>
      <c r="Q17" s="234"/>
      <c r="R17" s="234">
        <f t="shared" si="6"/>
        <v>0.53700000000000003</v>
      </c>
      <c r="S17" s="233"/>
      <c r="T17" s="211"/>
      <c r="U17" s="246">
        <f t="shared" si="8"/>
        <v>-9.9999999999988987E-4</v>
      </c>
      <c r="V17" s="246">
        <f t="shared" si="9"/>
        <v>-9.9999999999988987E-4</v>
      </c>
      <c r="Z17" s="229" t="s">
        <v>1586</v>
      </c>
      <c r="AA17" s="230" t="s">
        <v>4</v>
      </c>
      <c r="AB17" s="209">
        <v>12929</v>
      </c>
      <c r="AC17" s="209">
        <v>12788</v>
      </c>
      <c r="AD17" s="209">
        <v>140</v>
      </c>
      <c r="AE17" s="209">
        <v>3497</v>
      </c>
      <c r="AF17" s="209">
        <v>5926</v>
      </c>
      <c r="AG17" s="209">
        <v>3505</v>
      </c>
      <c r="AH17" s="209">
        <v>390</v>
      </c>
      <c r="AI17" s="209">
        <v>2937</v>
      </c>
      <c r="AJ17" s="209">
        <v>178</v>
      </c>
      <c r="AK17" s="209">
        <v>0</v>
      </c>
      <c r="AN17" s="229" t="s">
        <v>1628</v>
      </c>
      <c r="AO17" s="230" t="s">
        <v>250</v>
      </c>
      <c r="AP17" s="209">
        <v>9140</v>
      </c>
      <c r="AQ17" s="209">
        <v>6812</v>
      </c>
      <c r="AR17" s="209">
        <v>2328</v>
      </c>
      <c r="AS17" s="209">
        <v>295</v>
      </c>
      <c r="AT17" s="209">
        <v>123</v>
      </c>
      <c r="AU17" s="209">
        <v>8722</v>
      </c>
      <c r="AV17" s="209">
        <v>2804</v>
      </c>
      <c r="AW17" s="209">
        <v>3964</v>
      </c>
      <c r="AX17" s="209">
        <v>1953</v>
      </c>
      <c r="AY17" s="209">
        <v>0</v>
      </c>
      <c r="BB17" s="229" t="s">
        <v>1650</v>
      </c>
      <c r="BC17" s="230" t="s">
        <v>260</v>
      </c>
      <c r="BD17" s="209">
        <v>12694</v>
      </c>
      <c r="BE17" s="209">
        <v>4712</v>
      </c>
      <c r="BF17" s="209">
        <v>7982</v>
      </c>
      <c r="BG17" s="209">
        <v>3992</v>
      </c>
      <c r="BH17" s="209">
        <v>2555</v>
      </c>
      <c r="BI17" s="209">
        <v>6146</v>
      </c>
      <c r="BJ17" s="209">
        <v>810</v>
      </c>
      <c r="BK17" s="209">
        <v>5062</v>
      </c>
      <c r="BL17" s="209">
        <v>275</v>
      </c>
      <c r="BM17" s="209">
        <v>0</v>
      </c>
    </row>
    <row r="18" spans="2:65" x14ac:dyDescent="0.25">
      <c r="B18" s="239">
        <v>1</v>
      </c>
      <c r="C18" s="319" t="s">
        <v>255</v>
      </c>
      <c r="D18" s="240" t="str">
        <f>INDEX($AA$58:$AA$92,MATCH(SMALL($AB$58:$AB$92,ROWS($B$18:$B18)),$AB$58:$AB$92,0),0)</f>
        <v>France</v>
      </c>
      <c r="E18" s="233">
        <f t="shared" si="7"/>
        <v>-12.217000000000001</v>
      </c>
      <c r="F18" s="233"/>
      <c r="G18" s="233">
        <f t="shared" si="0"/>
        <v>12.012</v>
      </c>
      <c r="H18" s="233"/>
      <c r="I18" s="233">
        <f t="shared" si="1"/>
        <v>-24.23</v>
      </c>
      <c r="J18" s="233"/>
      <c r="K18" s="233">
        <f t="shared" si="2"/>
        <v>18.379000000000001</v>
      </c>
      <c r="L18" s="233"/>
      <c r="M18" s="233">
        <f t="shared" si="3"/>
        <v>-24.547999999999998</v>
      </c>
      <c r="N18" s="233">
        <f t="shared" si="4"/>
        <v>1.056</v>
      </c>
      <c r="O18" s="233"/>
      <c r="P18" s="233">
        <f t="shared" si="5"/>
        <v>-7.7709999999999999</v>
      </c>
      <c r="Q18" s="233"/>
      <c r="R18" s="233">
        <f t="shared" si="6"/>
        <v>0.66700000000000004</v>
      </c>
      <c r="S18" s="233"/>
      <c r="T18" s="211"/>
      <c r="U18" s="246">
        <f t="shared" si="8"/>
        <v>9.9999999999944578E-4</v>
      </c>
      <c r="V18" s="246">
        <f t="shared" si="9"/>
        <v>0</v>
      </c>
      <c r="Z18" s="229" t="s">
        <v>1587</v>
      </c>
      <c r="AA18" s="230" t="s">
        <v>209</v>
      </c>
      <c r="AB18" s="209">
        <v>8929</v>
      </c>
      <c r="AC18" s="209">
        <v>8929</v>
      </c>
      <c r="AD18" s="209">
        <v>0</v>
      </c>
      <c r="AE18" s="209">
        <v>4461</v>
      </c>
      <c r="AF18" s="209">
        <v>1858</v>
      </c>
      <c r="AG18" s="209">
        <v>2610</v>
      </c>
      <c r="AH18" s="209">
        <v>1253</v>
      </c>
      <c r="AI18" s="209">
        <v>1308</v>
      </c>
      <c r="AJ18" s="209">
        <v>49</v>
      </c>
      <c r="AK18" s="209">
        <v>0</v>
      </c>
      <c r="AN18" s="229" t="s">
        <v>1629</v>
      </c>
      <c r="AO18" s="230" t="s">
        <v>6</v>
      </c>
      <c r="AP18" s="209">
        <v>6312</v>
      </c>
      <c r="AQ18" s="209">
        <v>2656</v>
      </c>
      <c r="AR18" s="209">
        <v>3656</v>
      </c>
      <c r="AS18" s="209">
        <v>1239</v>
      </c>
      <c r="AT18" s="209">
        <v>671</v>
      </c>
      <c r="AU18" s="209">
        <v>4402</v>
      </c>
      <c r="AV18" s="209">
        <v>306</v>
      </c>
      <c r="AW18" s="209">
        <v>2791</v>
      </c>
      <c r="AX18" s="209">
        <v>1305</v>
      </c>
      <c r="AY18" s="209">
        <v>0</v>
      </c>
      <c r="BB18" s="229" t="s">
        <v>1651</v>
      </c>
      <c r="BC18" s="230" t="s">
        <v>24</v>
      </c>
      <c r="BD18" s="209">
        <v>3759</v>
      </c>
      <c r="BE18" s="209">
        <v>2916</v>
      </c>
      <c r="BF18" s="209">
        <v>843</v>
      </c>
      <c r="BG18" s="209">
        <v>634</v>
      </c>
      <c r="BH18" s="209">
        <v>521</v>
      </c>
      <c r="BI18" s="209">
        <v>2605</v>
      </c>
      <c r="BJ18" s="209">
        <v>1450</v>
      </c>
      <c r="BK18" s="209">
        <v>1076</v>
      </c>
      <c r="BL18" s="209">
        <v>79</v>
      </c>
      <c r="BM18" s="209">
        <v>0</v>
      </c>
    </row>
    <row r="19" spans="2:65" x14ac:dyDescent="0.25">
      <c r="B19" s="239">
        <v>2</v>
      </c>
      <c r="C19" s="316"/>
      <c r="D19" s="240" t="str">
        <f>INDEX($AA$58:$AA$92,MATCH(SMALL($AB$58:$AB$92,ROWS($B$18:$B19)),$AB$58:$AB$92,0),0)</f>
        <v>Switzerland</v>
      </c>
      <c r="E19" s="233">
        <f t="shared" si="7"/>
        <v>-7.0469999999999997</v>
      </c>
      <c r="F19" s="233"/>
      <c r="G19" s="233">
        <f t="shared" si="0"/>
        <v>0.91600000000000004</v>
      </c>
      <c r="H19" s="233"/>
      <c r="I19" s="233">
        <f t="shared" si="1"/>
        <v>-7.9640000000000004</v>
      </c>
      <c r="J19" s="233"/>
      <c r="K19" s="233">
        <f t="shared" si="2"/>
        <v>1.6779999999999999</v>
      </c>
      <c r="L19" s="233"/>
      <c r="M19" s="233">
        <f t="shared" si="3"/>
        <v>-10.08</v>
      </c>
      <c r="N19" s="233">
        <f t="shared" si="4"/>
        <v>0.26200000000000001</v>
      </c>
      <c r="O19" s="233"/>
      <c r="P19" s="233">
        <f t="shared" si="5"/>
        <v>1.0820000000000001</v>
      </c>
      <c r="Q19" s="233"/>
      <c r="R19" s="233">
        <f t="shared" si="6"/>
        <v>1.2E-2</v>
      </c>
      <c r="S19" s="233"/>
      <c r="T19" s="211"/>
      <c r="U19" s="246">
        <f t="shared" si="8"/>
        <v>1.000000000000334E-3</v>
      </c>
      <c r="V19" s="246">
        <f t="shared" si="9"/>
        <v>-9.999999999985576E-4</v>
      </c>
      <c r="Z19" s="229" t="s">
        <v>1588</v>
      </c>
      <c r="AA19" s="230" t="s">
        <v>222</v>
      </c>
      <c r="AB19" s="209">
        <v>7416</v>
      </c>
      <c r="AC19" s="209">
        <v>7390</v>
      </c>
      <c r="AD19" s="209">
        <v>27</v>
      </c>
      <c r="AE19" s="209">
        <v>2010</v>
      </c>
      <c r="AF19" s="209">
        <v>1065</v>
      </c>
      <c r="AG19" s="209">
        <v>4342</v>
      </c>
      <c r="AH19" s="209">
        <v>1834</v>
      </c>
      <c r="AI19" s="209">
        <v>2443</v>
      </c>
      <c r="AJ19" s="209">
        <v>65</v>
      </c>
      <c r="AK19" s="209">
        <v>0</v>
      </c>
      <c r="AN19" s="229" t="s">
        <v>1630</v>
      </c>
      <c r="AO19" s="230" t="s">
        <v>28</v>
      </c>
      <c r="AP19" s="209">
        <v>1466</v>
      </c>
      <c r="AQ19" s="209">
        <v>1462</v>
      </c>
      <c r="AR19" s="209">
        <v>4</v>
      </c>
      <c r="AS19" s="209">
        <v>522</v>
      </c>
      <c r="AT19" s="209">
        <v>101</v>
      </c>
      <c r="AU19" s="209">
        <v>843</v>
      </c>
      <c r="AV19" s="209">
        <v>70</v>
      </c>
      <c r="AW19" s="209">
        <v>744</v>
      </c>
      <c r="AX19" s="209">
        <v>29</v>
      </c>
      <c r="AY19" s="209">
        <v>0</v>
      </c>
      <c r="BB19" s="229" t="s">
        <v>1652</v>
      </c>
      <c r="BC19" s="230" t="s">
        <v>58</v>
      </c>
      <c r="BD19" s="209">
        <v>16924</v>
      </c>
      <c r="BE19" s="209">
        <v>11402</v>
      </c>
      <c r="BF19" s="209">
        <v>5522</v>
      </c>
      <c r="BG19" s="209">
        <v>6691</v>
      </c>
      <c r="BH19" s="209">
        <v>2252</v>
      </c>
      <c r="BI19" s="209">
        <v>7981</v>
      </c>
      <c r="BJ19" s="209">
        <v>413</v>
      </c>
      <c r="BK19" s="209">
        <v>6278</v>
      </c>
      <c r="BL19" s="209">
        <v>1290</v>
      </c>
      <c r="BM19" s="209">
        <v>0</v>
      </c>
    </row>
    <row r="20" spans="2:65" x14ac:dyDescent="0.25">
      <c r="B20" s="239">
        <v>3</v>
      </c>
      <c r="C20" s="316"/>
      <c r="D20" s="240" t="str">
        <f>INDEX($AA$58:$AA$92,MATCH(SMALL($AB$58:$AB$92,ROWS($B$18:$B20)),$AB$58:$AB$92,0),0)</f>
        <v>Spain</v>
      </c>
      <c r="E20" s="233">
        <f t="shared" si="7"/>
        <v>-2.6</v>
      </c>
      <c r="F20" s="233"/>
      <c r="G20" s="233">
        <f t="shared" si="0"/>
        <v>-2.7320000000000002</v>
      </c>
      <c r="H20" s="233"/>
      <c r="I20" s="233">
        <f t="shared" si="1"/>
        <v>0.13200000000000001</v>
      </c>
      <c r="J20" s="233"/>
      <c r="K20" s="233">
        <f t="shared" si="2"/>
        <v>-2.5379999999999998</v>
      </c>
      <c r="L20" s="233"/>
      <c r="M20" s="233">
        <f t="shared" si="3"/>
        <v>-0.38200000000000001</v>
      </c>
      <c r="N20" s="233">
        <f t="shared" si="4"/>
        <v>0.18099999999999999</v>
      </c>
      <c r="O20" s="233"/>
      <c r="P20" s="233">
        <f t="shared" si="5"/>
        <v>0.13300000000000001</v>
      </c>
      <c r="Q20" s="233"/>
      <c r="R20" s="233">
        <f t="shared" si="6"/>
        <v>6.0000000000000001E-3</v>
      </c>
      <c r="S20" s="233"/>
      <c r="T20" s="211"/>
      <c r="U20" s="246">
        <f t="shared" si="8"/>
        <v>0</v>
      </c>
      <c r="V20" s="246">
        <f t="shared" si="9"/>
        <v>0</v>
      </c>
      <c r="Z20" s="229" t="s">
        <v>1589</v>
      </c>
      <c r="AA20" s="230" t="s">
        <v>240</v>
      </c>
      <c r="AB20" s="209">
        <v>5195</v>
      </c>
      <c r="AC20" s="209">
        <v>399</v>
      </c>
      <c r="AD20" s="209">
        <v>4796</v>
      </c>
      <c r="AE20" s="209">
        <v>13</v>
      </c>
      <c r="AF20" s="209">
        <v>914</v>
      </c>
      <c r="AG20" s="209">
        <v>4269</v>
      </c>
      <c r="AH20" s="209">
        <v>257</v>
      </c>
      <c r="AI20" s="209">
        <v>1379</v>
      </c>
      <c r="AJ20" s="209">
        <v>2593</v>
      </c>
      <c r="AK20" s="209">
        <v>39</v>
      </c>
      <c r="AN20" s="229" t="s">
        <v>1631</v>
      </c>
      <c r="AO20" s="230" t="s">
        <v>114</v>
      </c>
      <c r="AP20" s="209">
        <v>6194</v>
      </c>
      <c r="AQ20" s="209">
        <v>4013</v>
      </c>
      <c r="AR20" s="209">
        <v>2181</v>
      </c>
      <c r="AS20" s="209">
        <v>66</v>
      </c>
      <c r="AT20" s="209">
        <v>327</v>
      </c>
      <c r="AU20" s="209">
        <v>5801</v>
      </c>
      <c r="AV20" s="209">
        <v>196</v>
      </c>
      <c r="AW20" s="209">
        <v>3459</v>
      </c>
      <c r="AX20" s="209">
        <v>2146</v>
      </c>
      <c r="AY20" s="209">
        <v>0</v>
      </c>
      <c r="BB20" s="229" t="s">
        <v>1653</v>
      </c>
      <c r="BC20" s="230" t="s">
        <v>29</v>
      </c>
      <c r="BD20" s="209">
        <v>984</v>
      </c>
      <c r="BE20" s="209">
        <v>984</v>
      </c>
      <c r="BF20" s="209">
        <v>0</v>
      </c>
      <c r="BG20" s="209">
        <v>526</v>
      </c>
      <c r="BH20" s="209">
        <v>13</v>
      </c>
      <c r="BI20" s="209">
        <v>445</v>
      </c>
      <c r="BJ20" s="209">
        <v>10</v>
      </c>
      <c r="BK20" s="209">
        <v>432</v>
      </c>
      <c r="BL20" s="209">
        <v>3</v>
      </c>
      <c r="BM20" s="209">
        <v>0</v>
      </c>
    </row>
    <row r="21" spans="2:65" x14ac:dyDescent="0.25">
      <c r="B21" s="239">
        <v>4</v>
      </c>
      <c r="C21" s="316"/>
      <c r="D21" s="240" t="str">
        <f>INDEX($AA$58:$AA$92,MATCH(SMALL($AB$58:$AB$92,ROWS($B$18:$B21)),$AB$58:$AB$92,0),0)</f>
        <v>Norway</v>
      </c>
      <c r="E21" s="233">
        <f t="shared" si="7"/>
        <v>-1.2390000000000001</v>
      </c>
      <c r="F21" s="233"/>
      <c r="G21" s="233">
        <f t="shared" si="0"/>
        <v>-1.2330000000000001</v>
      </c>
      <c r="H21" s="233"/>
      <c r="I21" s="233">
        <f t="shared" si="1"/>
        <v>-5.0000000000000001E-3</v>
      </c>
      <c r="J21" s="233"/>
      <c r="K21" s="233">
        <f t="shared" si="2"/>
        <v>-0.214</v>
      </c>
      <c r="L21" s="233"/>
      <c r="M21" s="233">
        <f t="shared" si="3"/>
        <v>-0.86</v>
      </c>
      <c r="N21" s="233">
        <f t="shared" si="4"/>
        <v>0.20499999999999999</v>
      </c>
      <c r="O21" s="233"/>
      <c r="P21" s="233">
        <f t="shared" si="5"/>
        <v>-0.376</v>
      </c>
      <c r="Q21" s="233"/>
      <c r="R21" s="233">
        <f t="shared" si="6"/>
        <v>6.0000000000000001E-3</v>
      </c>
      <c r="S21" s="233"/>
      <c r="T21" s="211"/>
      <c r="U21" s="246">
        <f t="shared" si="8"/>
        <v>-1.0000000000001119E-3</v>
      </c>
      <c r="V21" s="246">
        <f t="shared" si="9"/>
        <v>0</v>
      </c>
      <c r="Z21" s="229" t="s">
        <v>1590</v>
      </c>
      <c r="AA21" s="230" t="s">
        <v>252</v>
      </c>
      <c r="AB21" s="209">
        <v>215283</v>
      </c>
      <c r="AC21" s="209">
        <v>129894</v>
      </c>
      <c r="AD21" s="209">
        <v>85389</v>
      </c>
      <c r="AE21" s="209">
        <v>85433</v>
      </c>
      <c r="AF21" s="209">
        <v>42232</v>
      </c>
      <c r="AG21" s="209">
        <v>87618</v>
      </c>
      <c r="AH21" s="209">
        <v>25174</v>
      </c>
      <c r="AI21" s="209">
        <v>43963</v>
      </c>
      <c r="AJ21" s="209">
        <v>18481</v>
      </c>
      <c r="AK21" s="209">
        <v>0</v>
      </c>
      <c r="AN21" s="236" t="s">
        <v>1421</v>
      </c>
      <c r="AO21" s="235" t="s">
        <v>601</v>
      </c>
      <c r="AP21" s="209">
        <v>1</v>
      </c>
      <c r="AQ21" s="209">
        <v>1</v>
      </c>
      <c r="AR21" s="209">
        <v>0</v>
      </c>
      <c r="AS21" s="209">
        <v>0</v>
      </c>
      <c r="AT21" s="209">
        <v>0</v>
      </c>
      <c r="AU21" s="209">
        <v>1</v>
      </c>
      <c r="AV21" s="209">
        <v>0</v>
      </c>
      <c r="AW21" s="209">
        <v>0</v>
      </c>
      <c r="AX21" s="209">
        <v>1</v>
      </c>
      <c r="AY21" s="209">
        <v>0</v>
      </c>
      <c r="BB21" s="229" t="s">
        <v>1654</v>
      </c>
      <c r="BC21" s="230" t="s">
        <v>30</v>
      </c>
      <c r="BD21" s="209">
        <v>6708</v>
      </c>
      <c r="BE21" s="209">
        <v>3590</v>
      </c>
      <c r="BF21" s="209">
        <v>3118</v>
      </c>
      <c r="BG21" s="209">
        <v>1857</v>
      </c>
      <c r="BH21" s="209">
        <v>1733</v>
      </c>
      <c r="BI21" s="209">
        <v>3118</v>
      </c>
      <c r="BJ21" s="209">
        <v>138</v>
      </c>
      <c r="BK21" s="209">
        <v>2351</v>
      </c>
      <c r="BL21" s="209">
        <v>630</v>
      </c>
      <c r="BM21" s="209">
        <v>0</v>
      </c>
    </row>
    <row r="22" spans="2:65" x14ac:dyDescent="0.25">
      <c r="B22" s="239">
        <v>5</v>
      </c>
      <c r="C22" s="316"/>
      <c r="D22" s="240" t="str">
        <f>INDEX($AA$58:$AA$92,MATCH(SMALL($AB$58:$AB$92,ROWS($B$18:$B22)),$AB$58:$AB$92,0),0)</f>
        <v>Slovenia</v>
      </c>
      <c r="E22" s="233">
        <f t="shared" si="7"/>
        <v>-4.7E-2</v>
      </c>
      <c r="F22" s="233"/>
      <c r="G22" s="233">
        <f t="shared" si="0"/>
        <v>-4.7E-2</v>
      </c>
      <c r="H22" s="233"/>
      <c r="I22" s="233">
        <f t="shared" si="1"/>
        <v>0</v>
      </c>
      <c r="J22" s="233"/>
      <c r="K22" s="233">
        <f t="shared" si="2"/>
        <v>-5.0000000000000001E-3</v>
      </c>
      <c r="L22" s="233"/>
      <c r="M22" s="233">
        <f t="shared" si="3"/>
        <v>-4.3999999999999997E-2</v>
      </c>
      <c r="N22" s="233">
        <f t="shared" si="4"/>
        <v>0</v>
      </c>
      <c r="O22" s="233"/>
      <c r="P22" s="233">
        <f t="shared" si="5"/>
        <v>3.0000000000000001E-3</v>
      </c>
      <c r="Q22" s="233"/>
      <c r="R22" s="233">
        <f t="shared" si="6"/>
        <v>0</v>
      </c>
      <c r="S22" s="233"/>
      <c r="T22" s="211"/>
      <c r="U22" s="246">
        <f t="shared" si="8"/>
        <v>0</v>
      </c>
      <c r="V22" s="246">
        <f t="shared" si="9"/>
        <v>-1.0000000000000078E-3</v>
      </c>
      <c r="Z22" s="229" t="s">
        <v>1591</v>
      </c>
      <c r="AA22" s="230" t="s">
        <v>26</v>
      </c>
      <c r="AB22" s="209">
        <v>4840</v>
      </c>
      <c r="AC22" s="209">
        <v>894</v>
      </c>
      <c r="AD22" s="209">
        <v>3946</v>
      </c>
      <c r="AE22" s="209">
        <v>299</v>
      </c>
      <c r="AF22" s="209">
        <v>1050</v>
      </c>
      <c r="AG22" s="209">
        <v>3491</v>
      </c>
      <c r="AH22" s="209">
        <v>278</v>
      </c>
      <c r="AI22" s="209">
        <v>1959</v>
      </c>
      <c r="AJ22" s="209">
        <v>1255</v>
      </c>
      <c r="AK22" s="209">
        <v>0</v>
      </c>
      <c r="AN22" s="229" t="s">
        <v>461</v>
      </c>
      <c r="AO22" s="230" t="s">
        <v>598</v>
      </c>
      <c r="AP22" s="209">
        <v>48</v>
      </c>
      <c r="AQ22" s="209">
        <v>48</v>
      </c>
      <c r="AR22" s="209">
        <v>0</v>
      </c>
      <c r="AS22" s="209">
        <v>0</v>
      </c>
      <c r="AT22" s="209">
        <v>0</v>
      </c>
      <c r="AU22" s="209">
        <v>48</v>
      </c>
      <c r="AV22" s="209">
        <v>0</v>
      </c>
      <c r="AW22" s="209">
        <v>48</v>
      </c>
      <c r="AX22" s="209">
        <v>0</v>
      </c>
      <c r="AY22" s="209">
        <v>0</v>
      </c>
      <c r="BB22" s="229" t="s">
        <v>1655</v>
      </c>
      <c r="BC22" s="230" t="s">
        <v>25</v>
      </c>
      <c r="BD22" s="209">
        <v>177</v>
      </c>
      <c r="BE22" s="209">
        <v>177</v>
      </c>
      <c r="BF22" s="209">
        <v>0</v>
      </c>
      <c r="BG22" s="209">
        <v>11</v>
      </c>
      <c r="BH22" s="209">
        <v>-27</v>
      </c>
      <c r="BI22" s="209">
        <v>192</v>
      </c>
      <c r="BJ22" s="209">
        <v>66</v>
      </c>
      <c r="BK22" s="209">
        <v>116</v>
      </c>
      <c r="BL22" s="209">
        <v>10</v>
      </c>
      <c r="BM22" s="209">
        <v>0</v>
      </c>
    </row>
    <row r="23" spans="2:65" x14ac:dyDescent="0.25"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43"/>
      <c r="Z23" s="229" t="s">
        <v>1592</v>
      </c>
      <c r="AA23" s="230" t="s">
        <v>229</v>
      </c>
      <c r="AB23" s="209">
        <v>6214</v>
      </c>
      <c r="AC23" s="209">
        <v>5897</v>
      </c>
      <c r="AD23" s="209">
        <v>317</v>
      </c>
      <c r="AE23" s="209">
        <v>1478</v>
      </c>
      <c r="AF23" s="209">
        <v>2492</v>
      </c>
      <c r="AG23" s="209">
        <v>2244</v>
      </c>
      <c r="AH23" s="209">
        <v>836</v>
      </c>
      <c r="AI23" s="209">
        <v>1396</v>
      </c>
      <c r="AJ23" s="209">
        <v>11</v>
      </c>
      <c r="AK23" s="209">
        <v>0</v>
      </c>
      <c r="AN23" s="229" t="s">
        <v>1632</v>
      </c>
      <c r="AO23" s="230" t="s">
        <v>581</v>
      </c>
      <c r="AP23" s="209">
        <v>58</v>
      </c>
      <c r="AQ23" s="209">
        <v>58</v>
      </c>
      <c r="AR23" s="209">
        <v>0</v>
      </c>
      <c r="AS23" s="209">
        <v>0</v>
      </c>
      <c r="AT23" s="209">
        <v>0</v>
      </c>
      <c r="AU23" s="209">
        <v>58</v>
      </c>
      <c r="AV23" s="209">
        <v>0</v>
      </c>
      <c r="AW23" s="209">
        <v>58</v>
      </c>
      <c r="AX23" s="209">
        <v>0</v>
      </c>
      <c r="AY23" s="209">
        <v>0</v>
      </c>
      <c r="BB23" s="229" t="s">
        <v>1656</v>
      </c>
      <c r="BC23" s="230" t="s">
        <v>17</v>
      </c>
      <c r="BD23" s="209">
        <v>4164</v>
      </c>
      <c r="BE23" s="209">
        <v>1820</v>
      </c>
      <c r="BF23" s="209">
        <v>2344</v>
      </c>
      <c r="BG23" s="209">
        <v>361</v>
      </c>
      <c r="BH23" s="209">
        <v>1979</v>
      </c>
      <c r="BI23" s="209">
        <v>1824</v>
      </c>
      <c r="BJ23" s="209">
        <v>153</v>
      </c>
      <c r="BK23" s="209">
        <v>1429</v>
      </c>
      <c r="BL23" s="209">
        <v>243</v>
      </c>
      <c r="BM23" s="209">
        <v>0</v>
      </c>
    </row>
    <row r="24" spans="2:65" x14ac:dyDescent="0.25">
      <c r="C24" s="211"/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211"/>
      <c r="T24" s="211"/>
      <c r="U24" s="243"/>
      <c r="Z24" s="229" t="s">
        <v>1593</v>
      </c>
      <c r="AA24" s="230" t="s">
        <v>50</v>
      </c>
      <c r="AB24" s="209">
        <v>9935</v>
      </c>
      <c r="AC24" s="209">
        <v>9933</v>
      </c>
      <c r="AD24" s="209">
        <v>3</v>
      </c>
      <c r="AE24" s="209">
        <v>1299</v>
      </c>
      <c r="AF24" s="209">
        <v>4851</v>
      </c>
      <c r="AG24" s="209">
        <v>3785</v>
      </c>
      <c r="AH24" s="209">
        <v>1116</v>
      </c>
      <c r="AI24" s="209">
        <v>2627</v>
      </c>
      <c r="AJ24" s="209">
        <v>42</v>
      </c>
      <c r="AK24" s="209">
        <v>0</v>
      </c>
      <c r="AN24" s="229" t="s">
        <v>1633</v>
      </c>
      <c r="AO24" s="230" t="s">
        <v>241</v>
      </c>
      <c r="AP24" s="209">
        <v>3052</v>
      </c>
      <c r="AQ24" s="209">
        <v>1747</v>
      </c>
      <c r="AR24" s="209">
        <v>1305</v>
      </c>
      <c r="AS24" s="209">
        <v>20</v>
      </c>
      <c r="AT24" s="209">
        <v>327</v>
      </c>
      <c r="AU24" s="209">
        <v>2706</v>
      </c>
      <c r="AV24" s="209">
        <v>582</v>
      </c>
      <c r="AW24" s="209">
        <v>1959</v>
      </c>
      <c r="AX24" s="209">
        <v>164</v>
      </c>
      <c r="AY24" s="209">
        <v>0</v>
      </c>
      <c r="BB24" s="229" t="s">
        <v>1657</v>
      </c>
      <c r="BC24" s="230" t="s">
        <v>525</v>
      </c>
      <c r="BD24" s="209">
        <v>6539</v>
      </c>
      <c r="BE24" s="209">
        <v>2235</v>
      </c>
      <c r="BF24" s="209">
        <v>4304</v>
      </c>
      <c r="BG24" s="209">
        <v>1078</v>
      </c>
      <c r="BH24" s="209">
        <v>1189</v>
      </c>
      <c r="BI24" s="209">
        <v>4273</v>
      </c>
      <c r="BJ24" s="209">
        <v>133</v>
      </c>
      <c r="BK24" s="209">
        <v>3472</v>
      </c>
      <c r="BL24" s="209">
        <v>668</v>
      </c>
      <c r="BM24" s="209">
        <v>0</v>
      </c>
    </row>
    <row r="25" spans="2:65" ht="14.25" customHeight="1" x14ac:dyDescent="0.25">
      <c r="C25" s="247" t="s">
        <v>1853</v>
      </c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43"/>
      <c r="Z25" s="229" t="s">
        <v>1594</v>
      </c>
      <c r="AA25" s="230" t="s">
        <v>203</v>
      </c>
      <c r="AB25" s="209">
        <v>116</v>
      </c>
      <c r="AC25" s="209">
        <v>116</v>
      </c>
      <c r="AD25" s="209">
        <v>0</v>
      </c>
      <c r="AE25" s="209">
        <v>114</v>
      </c>
      <c r="AF25" s="209">
        <v>0</v>
      </c>
      <c r="AG25" s="209">
        <v>3</v>
      </c>
      <c r="AH25" s="209">
        <v>0</v>
      </c>
      <c r="AI25" s="209">
        <v>-1</v>
      </c>
      <c r="AJ25" s="209">
        <v>4</v>
      </c>
      <c r="AK25" s="209">
        <v>0</v>
      </c>
      <c r="AN25" s="229" t="s">
        <v>1634</v>
      </c>
      <c r="AO25" s="230" t="s">
        <v>603</v>
      </c>
      <c r="AP25" s="209">
        <v>10</v>
      </c>
      <c r="AQ25" s="209">
        <v>10</v>
      </c>
      <c r="AR25" s="209">
        <v>0</v>
      </c>
      <c r="AS25" s="209">
        <v>0</v>
      </c>
      <c r="AT25" s="209">
        <v>0</v>
      </c>
      <c r="AU25" s="209">
        <v>10</v>
      </c>
      <c r="AV25" s="209">
        <v>0</v>
      </c>
      <c r="AW25" s="209">
        <v>0</v>
      </c>
      <c r="AX25" s="209">
        <v>10</v>
      </c>
      <c r="AY25" s="209">
        <v>0</v>
      </c>
      <c r="BB25" s="229" t="s">
        <v>1658</v>
      </c>
      <c r="BC25" s="230" t="s">
        <v>46</v>
      </c>
      <c r="BD25" s="209">
        <v>34326</v>
      </c>
      <c r="BE25" s="209">
        <v>3970</v>
      </c>
      <c r="BF25" s="209">
        <v>30356</v>
      </c>
      <c r="BG25" s="209">
        <v>2802</v>
      </c>
      <c r="BH25" s="209">
        <v>12329</v>
      </c>
      <c r="BI25" s="209">
        <v>19194</v>
      </c>
      <c r="BJ25" s="209">
        <v>1598</v>
      </c>
      <c r="BK25" s="209">
        <v>11941</v>
      </c>
      <c r="BL25" s="209">
        <v>5655</v>
      </c>
      <c r="BM25" s="209">
        <v>0</v>
      </c>
    </row>
    <row r="26" spans="2:65" ht="12" customHeight="1" x14ac:dyDescent="0.25"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Z26" s="229" t="s">
        <v>1595</v>
      </c>
      <c r="AA26" s="230" t="s">
        <v>42</v>
      </c>
      <c r="AB26" s="209">
        <v>21</v>
      </c>
      <c r="AC26" s="209">
        <v>21</v>
      </c>
      <c r="AD26" s="209">
        <v>0</v>
      </c>
      <c r="AE26" s="209">
        <v>0</v>
      </c>
      <c r="AF26" s="209">
        <v>11</v>
      </c>
      <c r="AG26" s="209">
        <v>10</v>
      </c>
      <c r="AH26" s="209">
        <v>0</v>
      </c>
      <c r="AI26" s="209">
        <v>10</v>
      </c>
      <c r="AJ26" s="209">
        <v>0</v>
      </c>
      <c r="AK26" s="209">
        <v>0</v>
      </c>
      <c r="AN26" s="229" t="s">
        <v>1635</v>
      </c>
      <c r="AO26" s="230" t="s">
        <v>253</v>
      </c>
      <c r="AP26" s="209">
        <v>3026</v>
      </c>
      <c r="AQ26" s="209">
        <v>3004</v>
      </c>
      <c r="AR26" s="209">
        <v>21</v>
      </c>
      <c r="AS26" s="209">
        <v>596</v>
      </c>
      <c r="AT26" s="209">
        <v>0</v>
      </c>
      <c r="AU26" s="209">
        <v>2429</v>
      </c>
      <c r="AV26" s="209">
        <v>1292</v>
      </c>
      <c r="AW26" s="209">
        <v>1097</v>
      </c>
      <c r="AX26" s="209">
        <v>39</v>
      </c>
      <c r="AY26" s="209">
        <v>0</v>
      </c>
      <c r="BB26" s="229" t="s">
        <v>1659</v>
      </c>
      <c r="BC26" s="230" t="s">
        <v>27</v>
      </c>
      <c r="BD26" s="209">
        <v>6718</v>
      </c>
      <c r="BE26" s="209">
        <v>1405</v>
      </c>
      <c r="BF26" s="209">
        <v>5313</v>
      </c>
      <c r="BG26" s="209">
        <v>164</v>
      </c>
      <c r="BH26" s="209">
        <v>2822</v>
      </c>
      <c r="BI26" s="209">
        <v>3731</v>
      </c>
      <c r="BJ26" s="209">
        <v>24</v>
      </c>
      <c r="BK26" s="209">
        <v>2255</v>
      </c>
      <c r="BL26" s="209">
        <v>1452</v>
      </c>
      <c r="BM26" s="209">
        <v>0</v>
      </c>
    </row>
    <row r="27" spans="2:65" x14ac:dyDescent="0.25">
      <c r="D27" s="211"/>
      <c r="E27" s="221"/>
      <c r="F27" s="206"/>
      <c r="G27" s="318" t="s">
        <v>1836</v>
      </c>
      <c r="H27" s="318"/>
      <c r="I27" s="318"/>
      <c r="J27" s="206"/>
      <c r="K27" s="318" t="s">
        <v>355</v>
      </c>
      <c r="L27" s="318"/>
      <c r="M27" s="318"/>
      <c r="N27" s="318"/>
      <c r="O27" s="318"/>
      <c r="P27" s="318"/>
      <c r="Q27" s="318"/>
      <c r="R27" s="318"/>
      <c r="S27" s="318"/>
      <c r="T27" s="211"/>
      <c r="U27" s="244" t="s">
        <v>1832</v>
      </c>
      <c r="Z27" s="229" t="s">
        <v>1596</v>
      </c>
      <c r="AA27" s="230" t="s">
        <v>226</v>
      </c>
      <c r="AB27" s="209">
        <v>27</v>
      </c>
      <c r="AC27" s="209">
        <v>27</v>
      </c>
      <c r="AD27" s="209">
        <v>0</v>
      </c>
      <c r="AE27" s="209">
        <v>0</v>
      </c>
      <c r="AF27" s="209">
        <v>0</v>
      </c>
      <c r="AG27" s="209">
        <v>27</v>
      </c>
      <c r="AH27" s="209">
        <v>0</v>
      </c>
      <c r="AI27" s="209">
        <v>27</v>
      </c>
      <c r="AJ27" s="209">
        <v>0</v>
      </c>
      <c r="AK27" s="209">
        <v>0</v>
      </c>
      <c r="AN27" s="229" t="s">
        <v>1636</v>
      </c>
      <c r="AO27" s="230" t="s">
        <v>262</v>
      </c>
      <c r="AP27" s="209">
        <v>28841</v>
      </c>
      <c r="AQ27" s="209">
        <v>24681</v>
      </c>
      <c r="AR27" s="209">
        <v>4159</v>
      </c>
      <c r="AS27" s="209">
        <v>100</v>
      </c>
      <c r="AT27" s="209">
        <v>56</v>
      </c>
      <c r="AU27" s="209">
        <v>28685</v>
      </c>
      <c r="AV27" s="209">
        <v>13423</v>
      </c>
      <c r="AW27" s="209">
        <v>10659</v>
      </c>
      <c r="AX27" s="209">
        <v>4603</v>
      </c>
      <c r="AY27" s="209">
        <v>0</v>
      </c>
      <c r="BB27" s="229" t="s">
        <v>1660</v>
      </c>
      <c r="BC27" s="230" t="s">
        <v>62</v>
      </c>
      <c r="BD27" s="209">
        <v>944</v>
      </c>
      <c r="BE27" s="209">
        <v>240</v>
      </c>
      <c r="BF27" s="209">
        <v>704</v>
      </c>
      <c r="BG27" s="209">
        <v>13</v>
      </c>
      <c r="BH27" s="209">
        <v>261</v>
      </c>
      <c r="BI27" s="209">
        <v>671</v>
      </c>
      <c r="BJ27" s="209">
        <v>0</v>
      </c>
      <c r="BK27" s="209">
        <v>530</v>
      </c>
      <c r="BL27" s="209">
        <v>139</v>
      </c>
      <c r="BM27" s="209">
        <v>1</v>
      </c>
    </row>
    <row r="28" spans="2:65" x14ac:dyDescent="0.25">
      <c r="C28" s="223"/>
      <c r="D28" s="223"/>
      <c r="E28" s="218" t="s">
        <v>115</v>
      </c>
      <c r="F28" s="215"/>
      <c r="G28" s="216" t="s">
        <v>507</v>
      </c>
      <c r="H28" s="215"/>
      <c r="I28" s="215" t="s">
        <v>1567</v>
      </c>
      <c r="J28" s="217"/>
      <c r="K28" s="218" t="s">
        <v>1579</v>
      </c>
      <c r="L28" s="215"/>
      <c r="M28" s="215" t="s">
        <v>484</v>
      </c>
      <c r="N28" s="219" t="s">
        <v>1580</v>
      </c>
      <c r="O28" s="220"/>
      <c r="P28" s="219" t="s">
        <v>1581</v>
      </c>
      <c r="Q28" s="220"/>
      <c r="R28" s="219" t="s">
        <v>1582</v>
      </c>
      <c r="S28" s="220"/>
      <c r="T28" s="211"/>
      <c r="U28" s="244" t="s">
        <v>1833</v>
      </c>
      <c r="V28" s="244" t="s">
        <v>1834</v>
      </c>
      <c r="Z28" s="229" t="s">
        <v>1597</v>
      </c>
      <c r="AA28" s="230" t="s">
        <v>1598</v>
      </c>
      <c r="AB28" s="209">
        <v>-1</v>
      </c>
      <c r="AC28" s="209">
        <v>-1</v>
      </c>
      <c r="AD28" s="209">
        <v>0</v>
      </c>
      <c r="AE28" s="209">
        <v>0</v>
      </c>
      <c r="AF28" s="209">
        <v>0</v>
      </c>
      <c r="AG28" s="209">
        <v>-1</v>
      </c>
      <c r="AH28" s="209">
        <v>0</v>
      </c>
      <c r="AI28" s="209">
        <v>-1</v>
      </c>
      <c r="AJ28" s="209">
        <v>0</v>
      </c>
      <c r="AK28" s="209">
        <v>0</v>
      </c>
      <c r="AN28" s="229" t="s">
        <v>1637</v>
      </c>
      <c r="AO28" s="230" t="s">
        <v>384</v>
      </c>
      <c r="AP28" s="209">
        <v>313</v>
      </c>
      <c r="AQ28" s="209">
        <v>313</v>
      </c>
      <c r="AR28" s="209">
        <v>0</v>
      </c>
      <c r="AS28" s="209">
        <v>0</v>
      </c>
      <c r="AT28" s="209">
        <v>0</v>
      </c>
      <c r="AU28" s="209">
        <v>313</v>
      </c>
      <c r="AV28" s="209">
        <v>184</v>
      </c>
      <c r="AW28" s="209">
        <v>129</v>
      </c>
      <c r="AX28" s="209">
        <v>0</v>
      </c>
      <c r="AY28" s="209">
        <v>0</v>
      </c>
      <c r="BB28" s="229" t="s">
        <v>1661</v>
      </c>
      <c r="BC28" s="230" t="s">
        <v>10</v>
      </c>
      <c r="BD28" s="209">
        <v>2158</v>
      </c>
      <c r="BE28" s="209">
        <v>964</v>
      </c>
      <c r="BF28" s="209">
        <v>1194</v>
      </c>
      <c r="BG28" s="209">
        <v>206</v>
      </c>
      <c r="BH28" s="209">
        <v>1110</v>
      </c>
      <c r="BI28" s="209">
        <v>842</v>
      </c>
      <c r="BJ28" s="209">
        <v>52</v>
      </c>
      <c r="BK28" s="209">
        <v>688</v>
      </c>
      <c r="BL28" s="209">
        <v>102</v>
      </c>
      <c r="BM28" s="209">
        <v>0</v>
      </c>
    </row>
    <row r="29" spans="2:65" x14ac:dyDescent="0.25">
      <c r="B29" s="239">
        <v>1</v>
      </c>
      <c r="C29" s="315" t="s">
        <v>242</v>
      </c>
      <c r="D29" s="240" t="str">
        <f>INDEX($AA$58:$AA$92,MATCH(LARGE($AB$58:$AB$92,ROWS($B$29:$B29)),$AB$58:$AB$92,0),0)</f>
        <v>United States</v>
      </c>
      <c r="E29" s="233">
        <f t="shared" ref="E29:E38" si="10">VLOOKUP($D29,$AA$14:$AJ$48,2,FALSE)/1000</f>
        <v>915.27300000000002</v>
      </c>
      <c r="F29" s="233"/>
      <c r="G29" s="233">
        <f t="shared" ref="G29:G38" si="11">VLOOKUP($D29,$AA$14:$AJ$48,3,FALSE)/1000</f>
        <v>414.24</v>
      </c>
      <c r="H29" s="233"/>
      <c r="I29" s="233">
        <f t="shared" ref="I29:I38" si="12">VLOOKUP($D29,$AA$14:$AJ$48,4,FALSE)/1000</f>
        <v>501.03300000000002</v>
      </c>
      <c r="J29" s="233"/>
      <c r="K29" s="233">
        <f t="shared" ref="K29:K38" si="13">VLOOKUP($D29,$AA$14:$AJ$48,5,FALSE)/1000</f>
        <v>57.756</v>
      </c>
      <c r="L29" s="233"/>
      <c r="M29" s="233">
        <f t="shared" ref="M29:M38" si="14">VLOOKUP($D29,$AA$14:$AJ$48,6,FALSE)/1000</f>
        <v>270.20499999999998</v>
      </c>
      <c r="N29" s="233">
        <f t="shared" ref="N29:N38" si="15">VLOOKUP($D29,$AA$14:$AJ$48,8,FALSE)/1000</f>
        <v>420.22699999999998</v>
      </c>
      <c r="O29" s="233"/>
      <c r="P29" s="233">
        <f t="shared" ref="P29:P38" si="16">VLOOKUP($D29,$AA$14:$AJ$48,9,FALSE)/1000</f>
        <v>120.56</v>
      </c>
      <c r="Q29" s="233"/>
      <c r="R29" s="233">
        <f t="shared" ref="R29:R38" si="17">VLOOKUP($D29,$AA$14:$AJ$48,10,FALSE)/1000</f>
        <v>46.517000000000003</v>
      </c>
      <c r="S29" s="211"/>
      <c r="T29" s="211"/>
      <c r="U29" s="246">
        <f>E29-SUM(G29:I29)</f>
        <v>0</v>
      </c>
      <c r="V29" s="246">
        <f>E29-SUM(K29:R29)</f>
        <v>7.9999999999245119E-3</v>
      </c>
      <c r="Z29" s="229" t="s">
        <v>1599</v>
      </c>
      <c r="AA29" s="230" t="s">
        <v>1600</v>
      </c>
      <c r="AB29" s="209">
        <v>1</v>
      </c>
      <c r="AC29" s="209">
        <v>1</v>
      </c>
      <c r="AD29" s="209">
        <v>0</v>
      </c>
      <c r="AE29" s="209">
        <v>0</v>
      </c>
      <c r="AF29" s="209">
        <v>0</v>
      </c>
      <c r="AG29" s="209">
        <v>1</v>
      </c>
      <c r="AH29" s="209">
        <v>0</v>
      </c>
      <c r="AI29" s="209">
        <v>0</v>
      </c>
      <c r="AJ29" s="209">
        <v>1</v>
      </c>
      <c r="AK29" s="209">
        <v>0</v>
      </c>
      <c r="AN29" s="229" t="s">
        <v>1638</v>
      </c>
      <c r="AO29" s="230" t="s">
        <v>265</v>
      </c>
      <c r="AP29" s="209">
        <v>1242</v>
      </c>
      <c r="AQ29" s="209">
        <v>595</v>
      </c>
      <c r="AR29" s="209">
        <v>647</v>
      </c>
      <c r="AS29" s="209">
        <v>13</v>
      </c>
      <c r="AT29" s="209">
        <v>323</v>
      </c>
      <c r="AU29" s="209">
        <v>907</v>
      </c>
      <c r="AV29" s="209">
        <v>32</v>
      </c>
      <c r="AW29" s="209">
        <v>498</v>
      </c>
      <c r="AX29" s="209">
        <v>376</v>
      </c>
      <c r="AY29" s="209">
        <v>0</v>
      </c>
      <c r="BB29" s="229" t="s">
        <v>1662</v>
      </c>
      <c r="BC29" s="230" t="s">
        <v>227</v>
      </c>
      <c r="BD29" s="209">
        <v>7655</v>
      </c>
      <c r="BE29" s="209">
        <v>3202</v>
      </c>
      <c r="BF29" s="209">
        <v>4453</v>
      </c>
      <c r="BG29" s="209">
        <v>804</v>
      </c>
      <c r="BH29" s="209">
        <v>4639</v>
      </c>
      <c r="BI29" s="209">
        <v>2212</v>
      </c>
      <c r="BJ29" s="209">
        <v>46</v>
      </c>
      <c r="BK29" s="209">
        <v>1833</v>
      </c>
      <c r="BL29" s="209">
        <v>333</v>
      </c>
      <c r="BM29" s="209">
        <v>0</v>
      </c>
    </row>
    <row r="30" spans="2:65" x14ac:dyDescent="0.25">
      <c r="B30" s="239">
        <v>2</v>
      </c>
      <c r="C30" s="316"/>
      <c r="D30" s="240" t="str">
        <f>INDEX($AA$58:$AA$92,MATCH(LARGE($AB$58:$AB$92,ROWS($B$29:$B30)),$AB$58:$AB$92,0),0)</f>
        <v>Japan</v>
      </c>
      <c r="E30" s="233">
        <f t="shared" si="10"/>
        <v>193.96700000000001</v>
      </c>
      <c r="F30" s="233"/>
      <c r="G30" s="233">
        <f t="shared" si="11"/>
        <v>80.795000000000002</v>
      </c>
      <c r="H30" s="233"/>
      <c r="I30" s="233">
        <f t="shared" si="12"/>
        <v>113.172</v>
      </c>
      <c r="J30" s="233"/>
      <c r="K30" s="233">
        <f t="shared" si="13"/>
        <v>61.457999999999998</v>
      </c>
      <c r="L30" s="233"/>
      <c r="M30" s="233">
        <f t="shared" si="14"/>
        <v>84.034000000000006</v>
      </c>
      <c r="N30" s="233">
        <f t="shared" si="15"/>
        <v>36.951999999999998</v>
      </c>
      <c r="O30" s="233"/>
      <c r="P30" s="233">
        <f t="shared" si="16"/>
        <v>10.423999999999999</v>
      </c>
      <c r="Q30" s="233"/>
      <c r="R30" s="233">
        <f t="shared" si="17"/>
        <v>1.1000000000000001</v>
      </c>
      <c r="S30" s="211"/>
      <c r="T30" s="211"/>
      <c r="U30" s="246">
        <f t="shared" ref="U30:U38" si="18">E30-SUM(G30:I30)</f>
        <v>0</v>
      </c>
      <c r="V30" s="246">
        <f t="shared" ref="V30:V38" si="19">E30-SUM(K30:R30)</f>
        <v>-1.0000000000047748E-3</v>
      </c>
      <c r="Z30" s="229" t="s">
        <v>1601</v>
      </c>
      <c r="AA30" s="230" t="s">
        <v>530</v>
      </c>
      <c r="AB30" s="209">
        <v>0</v>
      </c>
      <c r="AC30" s="209">
        <v>0</v>
      </c>
      <c r="AD30" s="209">
        <v>0</v>
      </c>
      <c r="AE30" s="209">
        <v>0</v>
      </c>
      <c r="AF30" s="209">
        <v>0</v>
      </c>
      <c r="AG30" s="209">
        <v>0</v>
      </c>
      <c r="AH30" s="209">
        <v>0</v>
      </c>
      <c r="AI30" s="209">
        <v>0</v>
      </c>
      <c r="AJ30" s="209">
        <v>0</v>
      </c>
      <c r="AK30" s="209">
        <v>0</v>
      </c>
      <c r="AN30" s="229" t="s">
        <v>1639</v>
      </c>
      <c r="AO30" s="230" t="s">
        <v>245</v>
      </c>
      <c r="AP30" s="209">
        <v>108878</v>
      </c>
      <c r="AQ30" s="209">
        <v>26100</v>
      </c>
      <c r="AR30" s="209">
        <v>82778</v>
      </c>
      <c r="AS30" s="209">
        <v>8084</v>
      </c>
      <c r="AT30" s="209">
        <v>33935</v>
      </c>
      <c r="AU30" s="209">
        <v>66859</v>
      </c>
      <c r="AV30" s="209">
        <v>4430</v>
      </c>
      <c r="AW30" s="209">
        <v>32180</v>
      </c>
      <c r="AX30" s="209">
        <v>30248</v>
      </c>
      <c r="AY30" s="209">
        <v>0</v>
      </c>
      <c r="BB30" s="229" t="s">
        <v>1663</v>
      </c>
      <c r="BC30" s="230" t="s">
        <v>654</v>
      </c>
      <c r="BD30" s="209">
        <v>171</v>
      </c>
      <c r="BE30" s="209">
        <v>171</v>
      </c>
      <c r="BF30" s="209">
        <v>0</v>
      </c>
      <c r="BG30" s="209">
        <v>20</v>
      </c>
      <c r="BH30" s="209">
        <v>14</v>
      </c>
      <c r="BI30" s="209">
        <v>138</v>
      </c>
      <c r="BJ30" s="209">
        <v>0</v>
      </c>
      <c r="BK30" s="209">
        <v>132</v>
      </c>
      <c r="BL30" s="209">
        <v>6</v>
      </c>
      <c r="BM30" s="209">
        <v>0</v>
      </c>
    </row>
    <row r="31" spans="2:65" x14ac:dyDescent="0.25">
      <c r="B31" s="239">
        <v>3</v>
      </c>
      <c r="C31" s="316"/>
      <c r="D31" s="240" t="str">
        <f>INDEX($AA$58:$AA$92,MATCH(LARGE($AB$58:$AB$92,ROWS($B$29:$B31)),$AB$58:$AB$92,0),0)</f>
        <v>Italy</v>
      </c>
      <c r="E31" s="233">
        <f t="shared" si="10"/>
        <v>30.936</v>
      </c>
      <c r="F31" s="233"/>
      <c r="G31" s="233">
        <f t="shared" si="11"/>
        <v>17.091999999999999</v>
      </c>
      <c r="H31" s="233"/>
      <c r="I31" s="233">
        <f t="shared" si="12"/>
        <v>13.843999999999999</v>
      </c>
      <c r="J31" s="233"/>
      <c r="K31" s="233">
        <f t="shared" si="13"/>
        <v>5.6150000000000002</v>
      </c>
      <c r="L31" s="233"/>
      <c r="M31" s="233">
        <f t="shared" si="14"/>
        <v>5.5119999999999996</v>
      </c>
      <c r="N31" s="233">
        <f t="shared" si="15"/>
        <v>2.6019999999999999</v>
      </c>
      <c r="O31" s="233"/>
      <c r="P31" s="233">
        <f t="shared" si="16"/>
        <v>4.4020000000000001</v>
      </c>
      <c r="Q31" s="233"/>
      <c r="R31" s="233">
        <f t="shared" si="17"/>
        <v>12.805</v>
      </c>
      <c r="S31" s="211"/>
      <c r="T31" s="211"/>
      <c r="U31" s="246">
        <f t="shared" si="18"/>
        <v>0</v>
      </c>
      <c r="V31" s="246">
        <f t="shared" si="19"/>
        <v>0</v>
      </c>
      <c r="Z31" s="229" t="s">
        <v>189</v>
      </c>
      <c r="AA31" s="230" t="s">
        <v>233</v>
      </c>
      <c r="AB31" s="209">
        <v>317</v>
      </c>
      <c r="AC31" s="209">
        <v>317</v>
      </c>
      <c r="AD31" s="209">
        <v>0</v>
      </c>
      <c r="AE31" s="209">
        <v>101</v>
      </c>
      <c r="AF31" s="209">
        <v>210</v>
      </c>
      <c r="AG31" s="209">
        <v>6</v>
      </c>
      <c r="AH31" s="209">
        <v>0</v>
      </c>
      <c r="AI31" s="209">
        <v>0</v>
      </c>
      <c r="AJ31" s="209">
        <v>6</v>
      </c>
      <c r="AK31" s="209">
        <v>0</v>
      </c>
      <c r="AN31" s="229" t="s">
        <v>1640</v>
      </c>
      <c r="AO31" s="230" t="s">
        <v>230</v>
      </c>
      <c r="AP31" s="209">
        <v>991</v>
      </c>
      <c r="AQ31" s="209">
        <v>975</v>
      </c>
      <c r="AR31" s="209">
        <v>15</v>
      </c>
      <c r="AS31" s="209">
        <v>494</v>
      </c>
      <c r="AT31" s="209">
        <v>10</v>
      </c>
      <c r="AU31" s="209">
        <v>487</v>
      </c>
      <c r="AV31" s="209">
        <v>1</v>
      </c>
      <c r="AW31" s="209">
        <v>299</v>
      </c>
      <c r="AX31" s="209">
        <v>187</v>
      </c>
      <c r="AY31" s="209">
        <v>0</v>
      </c>
      <c r="BB31" s="229" t="s">
        <v>1664</v>
      </c>
      <c r="BC31" s="230" t="s">
        <v>205</v>
      </c>
      <c r="BD31" s="209">
        <v>4</v>
      </c>
      <c r="BE31" s="209">
        <v>4</v>
      </c>
      <c r="BF31" s="209">
        <v>0</v>
      </c>
      <c r="BG31" s="209">
        <v>0</v>
      </c>
      <c r="BH31" s="209">
        <v>4</v>
      </c>
      <c r="BI31" s="209">
        <v>0</v>
      </c>
      <c r="BJ31" s="209">
        <v>0</v>
      </c>
      <c r="BK31" s="209">
        <v>0</v>
      </c>
      <c r="BL31" s="209">
        <v>0</v>
      </c>
      <c r="BM31" s="209">
        <v>0</v>
      </c>
    </row>
    <row r="32" spans="2:65" x14ac:dyDescent="0.25">
      <c r="B32" s="239">
        <v>4</v>
      </c>
      <c r="C32" s="316"/>
      <c r="D32" s="240" t="str">
        <f>INDEX($AA$58:$AA$92,MATCH(LARGE($AB$58:$AB$92,ROWS($B$29:$B32)),$AB$58:$AB$92,0),0)</f>
        <v>Netherlands</v>
      </c>
      <c r="E32" s="233">
        <f t="shared" si="10"/>
        <v>114.03400000000001</v>
      </c>
      <c r="F32" s="233"/>
      <c r="G32" s="233">
        <f t="shared" si="11"/>
        <v>45.651000000000003</v>
      </c>
      <c r="H32" s="233"/>
      <c r="I32" s="233">
        <f t="shared" si="12"/>
        <v>68.382999999999996</v>
      </c>
      <c r="J32" s="233"/>
      <c r="K32" s="233">
        <f t="shared" si="13"/>
        <v>15.596</v>
      </c>
      <c r="L32" s="233"/>
      <c r="M32" s="233">
        <f t="shared" si="14"/>
        <v>65.427000000000007</v>
      </c>
      <c r="N32" s="233">
        <f t="shared" si="15"/>
        <v>16.72</v>
      </c>
      <c r="O32" s="233"/>
      <c r="P32" s="233">
        <f t="shared" si="16"/>
        <v>14.874000000000001</v>
      </c>
      <c r="Q32" s="233"/>
      <c r="R32" s="233">
        <f t="shared" si="17"/>
        <v>1.417</v>
      </c>
      <c r="S32" s="211"/>
      <c r="T32" s="211"/>
      <c r="U32" s="246">
        <f t="shared" si="18"/>
        <v>0</v>
      </c>
      <c r="V32" s="246">
        <f t="shared" si="19"/>
        <v>0</v>
      </c>
      <c r="Z32" s="229" t="s">
        <v>1602</v>
      </c>
      <c r="AA32" s="230" t="s">
        <v>246</v>
      </c>
      <c r="AB32" s="209">
        <v>22433</v>
      </c>
      <c r="AC32" s="209">
        <v>20466</v>
      </c>
      <c r="AD32" s="209">
        <v>1967</v>
      </c>
      <c r="AE32" s="209">
        <v>10109</v>
      </c>
      <c r="AF32" s="209">
        <v>1819</v>
      </c>
      <c r="AG32" s="209">
        <v>10505</v>
      </c>
      <c r="AH32" s="209">
        <v>1590</v>
      </c>
      <c r="AI32" s="209">
        <v>8633</v>
      </c>
      <c r="AJ32" s="209">
        <v>282</v>
      </c>
      <c r="AK32" s="209">
        <v>0</v>
      </c>
      <c r="AN32" s="229" t="s">
        <v>1641</v>
      </c>
      <c r="AO32" s="230" t="s">
        <v>2</v>
      </c>
      <c r="AP32" s="209">
        <v>29</v>
      </c>
      <c r="AQ32" s="209">
        <v>27</v>
      </c>
      <c r="AR32" s="209">
        <v>3</v>
      </c>
      <c r="AS32" s="209">
        <v>1</v>
      </c>
      <c r="AT32" s="209">
        <v>0</v>
      </c>
      <c r="AU32" s="209">
        <v>28</v>
      </c>
      <c r="AV32" s="209">
        <v>0</v>
      </c>
      <c r="AW32" s="209">
        <v>10</v>
      </c>
      <c r="AX32" s="209">
        <v>18</v>
      </c>
      <c r="AY32" s="209">
        <v>0</v>
      </c>
      <c r="BB32" s="229" t="s">
        <v>1665</v>
      </c>
      <c r="BC32" s="230" t="s">
        <v>207</v>
      </c>
      <c r="BD32" s="209">
        <v>453</v>
      </c>
      <c r="BE32" s="209">
        <v>258</v>
      </c>
      <c r="BF32" s="209">
        <v>195</v>
      </c>
      <c r="BG32" s="209">
        <v>0</v>
      </c>
      <c r="BH32" s="209">
        <v>243</v>
      </c>
      <c r="BI32" s="209">
        <v>210</v>
      </c>
      <c r="BJ32" s="209">
        <v>0</v>
      </c>
      <c r="BK32" s="209">
        <v>206</v>
      </c>
      <c r="BL32" s="209">
        <v>4</v>
      </c>
      <c r="BM32" s="209">
        <v>0</v>
      </c>
    </row>
    <row r="33" spans="2:65" x14ac:dyDescent="0.25">
      <c r="B33" s="239">
        <v>5</v>
      </c>
      <c r="C33" s="317"/>
      <c r="D33" s="241" t="str">
        <f>INDEX($AA$58:$AA$92,MATCH(LARGE($AB$58:$AB$92,ROWS($B$29:$B33)),$AB$58:$AB$92,0),0)</f>
        <v>Ireland</v>
      </c>
      <c r="E33" s="234">
        <f t="shared" si="10"/>
        <v>90.156000000000006</v>
      </c>
      <c r="F33" s="234"/>
      <c r="G33" s="234">
        <f t="shared" si="11"/>
        <v>57.116</v>
      </c>
      <c r="H33" s="234"/>
      <c r="I33" s="234">
        <f t="shared" si="12"/>
        <v>33.040999999999997</v>
      </c>
      <c r="J33" s="234"/>
      <c r="K33" s="234">
        <f t="shared" si="13"/>
        <v>1.7110000000000001</v>
      </c>
      <c r="L33" s="234"/>
      <c r="M33" s="234">
        <f t="shared" si="14"/>
        <v>6.7960000000000003</v>
      </c>
      <c r="N33" s="234">
        <f t="shared" si="15"/>
        <v>36.722999999999999</v>
      </c>
      <c r="O33" s="234"/>
      <c r="P33" s="234">
        <f t="shared" si="16"/>
        <v>15.29</v>
      </c>
      <c r="Q33" s="234"/>
      <c r="R33" s="234">
        <f t="shared" si="17"/>
        <v>29.635999999999999</v>
      </c>
      <c r="S33" s="211"/>
      <c r="T33" s="211"/>
      <c r="U33" s="246">
        <f t="shared" si="18"/>
        <v>-9.9999999999056399E-4</v>
      </c>
      <c r="V33" s="246">
        <f t="shared" si="19"/>
        <v>0</v>
      </c>
      <c r="Z33" s="229" t="s">
        <v>1603</v>
      </c>
      <c r="AA33" s="230" t="s">
        <v>66</v>
      </c>
      <c r="AB33" s="209">
        <v>0</v>
      </c>
      <c r="AC33" s="209">
        <v>0</v>
      </c>
      <c r="AD33" s="209">
        <v>0</v>
      </c>
      <c r="AE33" s="209">
        <v>0</v>
      </c>
      <c r="AF33" s="209">
        <v>0</v>
      </c>
      <c r="AG33" s="209">
        <v>0</v>
      </c>
      <c r="AH33" s="209">
        <v>0</v>
      </c>
      <c r="AI33" s="209">
        <v>0</v>
      </c>
      <c r="AJ33" s="209">
        <v>0</v>
      </c>
      <c r="AK33" s="209">
        <v>0</v>
      </c>
      <c r="AN33" s="229" t="s">
        <v>1642</v>
      </c>
      <c r="AO33" s="230" t="s">
        <v>259</v>
      </c>
      <c r="AP33" s="209">
        <v>8893</v>
      </c>
      <c r="AQ33" s="209">
        <v>6131</v>
      </c>
      <c r="AR33" s="209">
        <v>2762</v>
      </c>
      <c r="AS33" s="209">
        <v>108</v>
      </c>
      <c r="AT33" s="209">
        <v>53</v>
      </c>
      <c r="AU33" s="209">
        <v>8731</v>
      </c>
      <c r="AV33" s="209">
        <v>2213</v>
      </c>
      <c r="AW33" s="209">
        <v>4249</v>
      </c>
      <c r="AX33" s="209">
        <v>2269</v>
      </c>
      <c r="AY33" s="209">
        <v>0</v>
      </c>
      <c r="BB33" s="229" t="s">
        <v>1666</v>
      </c>
      <c r="BC33" s="230" t="s">
        <v>254</v>
      </c>
      <c r="BD33" s="209">
        <v>13173</v>
      </c>
      <c r="BE33" s="209">
        <v>2755</v>
      </c>
      <c r="BF33" s="209">
        <v>10418</v>
      </c>
      <c r="BG33" s="209">
        <v>2989</v>
      </c>
      <c r="BH33" s="209">
        <v>5170</v>
      </c>
      <c r="BI33" s="209">
        <v>5014</v>
      </c>
      <c r="BJ33" s="209">
        <v>456</v>
      </c>
      <c r="BK33" s="209">
        <v>4315</v>
      </c>
      <c r="BL33" s="209">
        <v>243</v>
      </c>
      <c r="BM33" s="209">
        <v>0</v>
      </c>
    </row>
    <row r="34" spans="2:65" x14ac:dyDescent="0.25">
      <c r="B34" s="239">
        <v>1</v>
      </c>
      <c r="C34" s="319" t="s">
        <v>255</v>
      </c>
      <c r="D34" s="240" t="str">
        <f>INDEX($AA$58:$AA$92,MATCH(SMALL($AB$58:$AB$92,ROWS($B$34:$B34)),$AB$58:$AB$92,0),0)</f>
        <v>France</v>
      </c>
      <c r="E34" s="233">
        <f t="shared" si="10"/>
        <v>215.28299999999999</v>
      </c>
      <c r="F34" s="233"/>
      <c r="G34" s="233">
        <f t="shared" si="11"/>
        <v>129.89400000000001</v>
      </c>
      <c r="H34" s="233"/>
      <c r="I34" s="233">
        <f t="shared" si="12"/>
        <v>85.388999999999996</v>
      </c>
      <c r="J34" s="233"/>
      <c r="K34" s="233">
        <f t="shared" si="13"/>
        <v>85.433000000000007</v>
      </c>
      <c r="L34" s="233"/>
      <c r="M34" s="233">
        <f t="shared" si="14"/>
        <v>42.231999999999999</v>
      </c>
      <c r="N34" s="233">
        <f t="shared" si="15"/>
        <v>25.173999999999999</v>
      </c>
      <c r="O34" s="233"/>
      <c r="P34" s="233">
        <f t="shared" si="16"/>
        <v>43.963000000000001</v>
      </c>
      <c r="Q34" s="233"/>
      <c r="R34" s="233">
        <f t="shared" si="17"/>
        <v>18.481000000000002</v>
      </c>
      <c r="S34" s="211"/>
      <c r="T34" s="211"/>
      <c r="U34" s="246">
        <f t="shared" si="18"/>
        <v>0</v>
      </c>
      <c r="V34" s="246">
        <f t="shared" si="19"/>
        <v>0</v>
      </c>
      <c r="Z34" s="229" t="s">
        <v>1604</v>
      </c>
      <c r="AA34" s="230" t="s">
        <v>264</v>
      </c>
      <c r="AB34" s="209">
        <v>282</v>
      </c>
      <c r="AC34" s="209">
        <v>274</v>
      </c>
      <c r="AD34" s="209">
        <v>8</v>
      </c>
      <c r="AE34" s="209">
        <v>14</v>
      </c>
      <c r="AF34" s="209">
        <v>1</v>
      </c>
      <c r="AG34" s="209">
        <v>267</v>
      </c>
      <c r="AH34" s="209">
        <v>0</v>
      </c>
      <c r="AI34" s="209">
        <v>254</v>
      </c>
      <c r="AJ34" s="209">
        <v>13</v>
      </c>
      <c r="AK34" s="209">
        <v>0</v>
      </c>
      <c r="AN34" s="231" t="s">
        <v>1643</v>
      </c>
      <c r="AO34" s="238" t="s">
        <v>247</v>
      </c>
      <c r="AP34" s="209">
        <v>412006</v>
      </c>
      <c r="AQ34" s="209">
        <v>24673</v>
      </c>
      <c r="AR34" s="209">
        <v>387333</v>
      </c>
      <c r="AS34" s="209">
        <v>10812</v>
      </c>
      <c r="AT34" s="209">
        <v>102828</v>
      </c>
      <c r="AU34" s="209">
        <v>298365</v>
      </c>
      <c r="AV34" s="209">
        <v>19966</v>
      </c>
      <c r="AW34" s="209">
        <v>152961</v>
      </c>
      <c r="AX34" s="209">
        <v>125438</v>
      </c>
      <c r="AY34" s="209">
        <v>0</v>
      </c>
      <c r="BB34" s="229" t="s">
        <v>1667</v>
      </c>
      <c r="BC34" s="230" t="s">
        <v>5</v>
      </c>
      <c r="BD34" s="209">
        <v>32</v>
      </c>
      <c r="BE34" s="209">
        <v>32</v>
      </c>
      <c r="BF34" s="209">
        <v>0</v>
      </c>
      <c r="BG34" s="209">
        <v>11</v>
      </c>
      <c r="BH34" s="209">
        <v>7</v>
      </c>
      <c r="BI34" s="209">
        <v>14</v>
      </c>
      <c r="BJ34" s="209">
        <v>0</v>
      </c>
      <c r="BK34" s="209">
        <v>7</v>
      </c>
      <c r="BL34" s="209">
        <v>7</v>
      </c>
      <c r="BM34" s="209">
        <v>0</v>
      </c>
    </row>
    <row r="35" spans="2:65" x14ac:dyDescent="0.25">
      <c r="B35" s="239">
        <v>2</v>
      </c>
      <c r="C35" s="316"/>
      <c r="D35" s="240" t="str">
        <f>INDEX($AA$58:$AA$92,MATCH(SMALL($AB$58:$AB$92,ROWS($B$34:$B35)),$AB$58:$AB$92,0),0)</f>
        <v>Switzerland</v>
      </c>
      <c r="E35" s="233">
        <f t="shared" si="10"/>
        <v>47.777000000000001</v>
      </c>
      <c r="F35" s="233"/>
      <c r="G35" s="233">
        <f t="shared" si="11"/>
        <v>27.893000000000001</v>
      </c>
      <c r="H35" s="233"/>
      <c r="I35" s="233">
        <f t="shared" si="12"/>
        <v>19.882999999999999</v>
      </c>
      <c r="J35" s="233"/>
      <c r="K35" s="233">
        <f t="shared" si="13"/>
        <v>5.5780000000000003</v>
      </c>
      <c r="L35" s="233"/>
      <c r="M35" s="233">
        <f t="shared" si="14"/>
        <v>29.864999999999998</v>
      </c>
      <c r="N35" s="233">
        <f t="shared" si="15"/>
        <v>2.8069999999999999</v>
      </c>
      <c r="O35" s="233"/>
      <c r="P35" s="233">
        <f t="shared" si="16"/>
        <v>8.1989999999999998</v>
      </c>
      <c r="Q35" s="233"/>
      <c r="R35" s="233">
        <f t="shared" si="17"/>
        <v>1.3280000000000001</v>
      </c>
      <c r="S35" s="211"/>
      <c r="T35" s="211"/>
      <c r="U35" s="246">
        <f t="shared" si="18"/>
        <v>1.0000000000047748E-3</v>
      </c>
      <c r="V35" s="246">
        <f t="shared" si="19"/>
        <v>0</v>
      </c>
      <c r="Z35" s="229" t="s">
        <v>1605</v>
      </c>
      <c r="AA35" s="230" t="s">
        <v>235</v>
      </c>
      <c r="AB35" s="209">
        <v>0</v>
      </c>
      <c r="AC35" s="209">
        <v>0</v>
      </c>
      <c r="AD35" s="209">
        <v>0</v>
      </c>
      <c r="AE35" s="209">
        <v>0</v>
      </c>
      <c r="AF35" s="209">
        <v>-7</v>
      </c>
      <c r="AG35" s="209">
        <v>7</v>
      </c>
      <c r="AH35" s="209">
        <v>0</v>
      </c>
      <c r="AI35" s="209">
        <v>3</v>
      </c>
      <c r="AJ35" s="209">
        <v>4</v>
      </c>
      <c r="AK35" s="209">
        <v>0</v>
      </c>
      <c r="BB35" s="229" t="s">
        <v>1668</v>
      </c>
      <c r="BC35" s="230" t="s">
        <v>7</v>
      </c>
      <c r="BD35" s="209">
        <v>643</v>
      </c>
      <c r="BE35" s="209">
        <v>111</v>
      </c>
      <c r="BF35" s="209">
        <v>532</v>
      </c>
      <c r="BG35" s="209">
        <v>14</v>
      </c>
      <c r="BH35" s="209">
        <v>233</v>
      </c>
      <c r="BI35" s="209">
        <v>396</v>
      </c>
      <c r="BJ35" s="209">
        <v>0</v>
      </c>
      <c r="BK35" s="209">
        <v>84</v>
      </c>
      <c r="BL35" s="209">
        <v>312</v>
      </c>
      <c r="BM35" s="209">
        <v>0</v>
      </c>
    </row>
    <row r="36" spans="2:65" x14ac:dyDescent="0.25">
      <c r="B36" s="239">
        <v>3</v>
      </c>
      <c r="C36" s="316"/>
      <c r="D36" s="240" t="str">
        <f>INDEX($AA$58:$AA$92,MATCH(SMALL($AB$58:$AB$92,ROWS($B$34:$B36)),$AB$58:$AB$92,0),0)</f>
        <v>Spain</v>
      </c>
      <c r="E36" s="233">
        <f t="shared" si="10"/>
        <v>22.433</v>
      </c>
      <c r="F36" s="233"/>
      <c r="G36" s="233">
        <f t="shared" si="11"/>
        <v>20.466000000000001</v>
      </c>
      <c r="H36" s="233"/>
      <c r="I36" s="233">
        <f t="shared" si="12"/>
        <v>1.9670000000000001</v>
      </c>
      <c r="J36" s="233"/>
      <c r="K36" s="233">
        <f t="shared" si="13"/>
        <v>10.109</v>
      </c>
      <c r="L36" s="233"/>
      <c r="M36" s="233">
        <f t="shared" si="14"/>
        <v>1.819</v>
      </c>
      <c r="N36" s="233">
        <f t="shared" si="15"/>
        <v>1.59</v>
      </c>
      <c r="O36" s="233"/>
      <c r="P36" s="233">
        <f t="shared" si="16"/>
        <v>8.6329999999999991</v>
      </c>
      <c r="Q36" s="233"/>
      <c r="R36" s="233">
        <f t="shared" si="17"/>
        <v>0.28199999999999997</v>
      </c>
      <c r="S36" s="211"/>
      <c r="T36" s="211"/>
      <c r="U36" s="246">
        <f t="shared" si="18"/>
        <v>0</v>
      </c>
      <c r="V36" s="246">
        <f t="shared" si="19"/>
        <v>0</v>
      </c>
      <c r="Z36" s="229" t="s">
        <v>1606</v>
      </c>
      <c r="AA36" s="230" t="s">
        <v>43</v>
      </c>
      <c r="AB36" s="209">
        <v>1169</v>
      </c>
      <c r="AC36" s="209">
        <v>1169</v>
      </c>
      <c r="AD36" s="209">
        <v>0</v>
      </c>
      <c r="AE36" s="209">
        <v>0</v>
      </c>
      <c r="AF36" s="209">
        <v>1048</v>
      </c>
      <c r="AG36" s="209">
        <v>121</v>
      </c>
      <c r="AH36" s="209">
        <v>13</v>
      </c>
      <c r="AI36" s="209">
        <v>101</v>
      </c>
      <c r="AJ36" s="209">
        <v>7</v>
      </c>
      <c r="AK36" s="209">
        <v>0</v>
      </c>
      <c r="BB36" s="229" t="s">
        <v>1669</v>
      </c>
      <c r="BC36" s="230" t="s">
        <v>727</v>
      </c>
      <c r="BD36" s="209">
        <v>28</v>
      </c>
      <c r="BE36" s="209">
        <v>28</v>
      </c>
      <c r="BF36" s="209">
        <v>0</v>
      </c>
      <c r="BG36" s="209">
        <v>3</v>
      </c>
      <c r="BH36" s="209">
        <v>8</v>
      </c>
      <c r="BI36" s="209">
        <v>17</v>
      </c>
      <c r="BJ36" s="209">
        <v>0</v>
      </c>
      <c r="BK36" s="209">
        <v>8</v>
      </c>
      <c r="BL36" s="209">
        <v>8</v>
      </c>
      <c r="BM36" s="209">
        <v>0</v>
      </c>
    </row>
    <row r="37" spans="2:65" x14ac:dyDescent="0.25">
      <c r="B37" s="239">
        <v>4</v>
      </c>
      <c r="C37" s="316"/>
      <c r="D37" s="240" t="str">
        <f>INDEX($AA$58:$AA$92,MATCH(SMALL($AB$58:$AB$92,ROWS($B$34:$B37)),$AB$58:$AB$92,0),0)</f>
        <v>Norway</v>
      </c>
      <c r="E37" s="233">
        <f t="shared" si="10"/>
        <v>9.9350000000000005</v>
      </c>
      <c r="F37" s="233"/>
      <c r="G37" s="233">
        <f t="shared" si="11"/>
        <v>9.9329999999999998</v>
      </c>
      <c r="H37" s="233"/>
      <c r="I37" s="233">
        <f t="shared" si="12"/>
        <v>3.0000000000000001E-3</v>
      </c>
      <c r="J37" s="233"/>
      <c r="K37" s="233">
        <f t="shared" si="13"/>
        <v>1.2989999999999999</v>
      </c>
      <c r="L37" s="233"/>
      <c r="M37" s="233">
        <f t="shared" si="14"/>
        <v>4.851</v>
      </c>
      <c r="N37" s="233">
        <f t="shared" si="15"/>
        <v>1.1160000000000001</v>
      </c>
      <c r="O37" s="233"/>
      <c r="P37" s="233">
        <f t="shared" si="16"/>
        <v>2.6269999999999998</v>
      </c>
      <c r="Q37" s="233"/>
      <c r="R37" s="233">
        <f t="shared" si="17"/>
        <v>4.2000000000000003E-2</v>
      </c>
      <c r="S37" s="211"/>
      <c r="T37" s="211"/>
      <c r="U37" s="246">
        <f t="shared" si="18"/>
        <v>-9.9999999999944578E-4</v>
      </c>
      <c r="V37" s="246">
        <f t="shared" si="19"/>
        <v>0</v>
      </c>
      <c r="Z37" s="229" t="s">
        <v>1607</v>
      </c>
      <c r="AA37" s="230" t="s">
        <v>11</v>
      </c>
      <c r="AB37" s="209">
        <v>6726</v>
      </c>
      <c r="AC37" s="209">
        <v>5278</v>
      </c>
      <c r="AD37" s="209">
        <v>1448</v>
      </c>
      <c r="AE37" s="209">
        <v>4585</v>
      </c>
      <c r="AF37" s="209">
        <v>814</v>
      </c>
      <c r="AG37" s="209">
        <v>1328</v>
      </c>
      <c r="AH37" s="209">
        <v>8</v>
      </c>
      <c r="AI37" s="209">
        <v>693</v>
      </c>
      <c r="AJ37" s="209">
        <v>626</v>
      </c>
      <c r="AK37" s="209">
        <v>0</v>
      </c>
      <c r="BB37" s="229" t="s">
        <v>1670</v>
      </c>
      <c r="BC37" s="230" t="s">
        <v>528</v>
      </c>
      <c r="BD37" s="209">
        <v>2249</v>
      </c>
      <c r="BE37" s="209">
        <v>2249</v>
      </c>
      <c r="BF37" s="209">
        <v>0</v>
      </c>
      <c r="BG37" s="209">
        <v>0</v>
      </c>
      <c r="BH37" s="209">
        <v>7</v>
      </c>
      <c r="BI37" s="209">
        <v>2242</v>
      </c>
      <c r="BJ37" s="209">
        <v>3</v>
      </c>
      <c r="BK37" s="209">
        <v>2240</v>
      </c>
      <c r="BL37" s="209">
        <v>0</v>
      </c>
      <c r="BM37" s="209">
        <v>0</v>
      </c>
    </row>
    <row r="38" spans="2:65" x14ac:dyDescent="0.25">
      <c r="B38" s="239">
        <v>5</v>
      </c>
      <c r="C38" s="316"/>
      <c r="D38" s="240" t="str">
        <f>INDEX($AA$58:$AA$92,MATCH(SMALL($AB$58:$AB$92,ROWS($B$34:$B38)),$AB$58:$AB$92,0),0)</f>
        <v>Slovenia</v>
      </c>
      <c r="E38" s="233">
        <f t="shared" si="10"/>
        <v>2.1000000000000001E-2</v>
      </c>
      <c r="F38" s="233"/>
      <c r="G38" s="233">
        <f t="shared" si="11"/>
        <v>2.1000000000000001E-2</v>
      </c>
      <c r="H38" s="233"/>
      <c r="I38" s="233">
        <f t="shared" si="12"/>
        <v>0</v>
      </c>
      <c r="J38" s="233"/>
      <c r="K38" s="233">
        <f t="shared" si="13"/>
        <v>0</v>
      </c>
      <c r="L38" s="233"/>
      <c r="M38" s="233">
        <f t="shared" si="14"/>
        <v>1.0999999999999999E-2</v>
      </c>
      <c r="N38" s="233">
        <f t="shared" si="15"/>
        <v>0</v>
      </c>
      <c r="O38" s="233"/>
      <c r="P38" s="233">
        <f t="shared" si="16"/>
        <v>0.01</v>
      </c>
      <c r="Q38" s="233"/>
      <c r="R38" s="233">
        <f t="shared" si="17"/>
        <v>0</v>
      </c>
      <c r="S38" s="211"/>
      <c r="T38" s="211"/>
      <c r="U38" s="246">
        <f t="shared" si="18"/>
        <v>0</v>
      </c>
      <c r="V38" s="246">
        <f t="shared" si="19"/>
        <v>0</v>
      </c>
      <c r="Z38" s="229" t="s">
        <v>1608</v>
      </c>
      <c r="AA38" s="230" t="s">
        <v>220</v>
      </c>
      <c r="AB38" s="209">
        <v>942</v>
      </c>
      <c r="AC38" s="209">
        <v>940</v>
      </c>
      <c r="AD38" s="209">
        <v>1</v>
      </c>
      <c r="AE38" s="209">
        <v>11</v>
      </c>
      <c r="AF38" s="209">
        <v>20</v>
      </c>
      <c r="AG38" s="209">
        <v>911</v>
      </c>
      <c r="AH38" s="209">
        <v>258</v>
      </c>
      <c r="AI38" s="209">
        <v>594</v>
      </c>
      <c r="AJ38" s="209">
        <v>59</v>
      </c>
      <c r="AK38" s="209">
        <v>0</v>
      </c>
      <c r="BB38" s="229" t="s">
        <v>1671</v>
      </c>
      <c r="BC38" s="230" t="s">
        <v>0</v>
      </c>
      <c r="BD38" s="209">
        <v>157</v>
      </c>
      <c r="BE38" s="209">
        <v>157</v>
      </c>
      <c r="BF38" s="209">
        <v>0</v>
      </c>
      <c r="BG38" s="209">
        <v>0</v>
      </c>
      <c r="BH38" s="209">
        <v>62</v>
      </c>
      <c r="BI38" s="209">
        <v>95</v>
      </c>
      <c r="BJ38" s="209">
        <v>0</v>
      </c>
      <c r="BK38" s="209">
        <v>91</v>
      </c>
      <c r="BL38" s="209">
        <v>4</v>
      </c>
      <c r="BM38" s="209">
        <v>0</v>
      </c>
    </row>
    <row r="39" spans="2:65" x14ac:dyDescent="0.25">
      <c r="Z39" s="229" t="s">
        <v>1609</v>
      </c>
      <c r="AA39" s="230" t="s">
        <v>20</v>
      </c>
      <c r="AB39" s="209">
        <v>45</v>
      </c>
      <c r="AC39" s="209">
        <v>45</v>
      </c>
      <c r="AD39" s="209">
        <v>0</v>
      </c>
      <c r="AE39" s="209">
        <v>11</v>
      </c>
      <c r="AF39" s="209">
        <v>3</v>
      </c>
      <c r="AG39" s="209">
        <v>31</v>
      </c>
      <c r="AH39" s="209">
        <v>6</v>
      </c>
      <c r="AI39" s="209">
        <v>4</v>
      </c>
      <c r="AJ39" s="209">
        <v>21</v>
      </c>
      <c r="AK39" s="209">
        <v>0</v>
      </c>
      <c r="BB39" s="229" t="s">
        <v>1672</v>
      </c>
      <c r="BC39" s="230" t="s">
        <v>216</v>
      </c>
      <c r="BD39" s="209">
        <v>603</v>
      </c>
      <c r="BE39" s="209">
        <v>62</v>
      </c>
      <c r="BF39" s="209">
        <v>542</v>
      </c>
      <c r="BG39" s="209">
        <v>48</v>
      </c>
      <c r="BH39" s="209">
        <v>288</v>
      </c>
      <c r="BI39" s="209">
        <v>268</v>
      </c>
      <c r="BJ39" s="209">
        <v>7</v>
      </c>
      <c r="BK39" s="209">
        <v>258</v>
      </c>
      <c r="BL39" s="209">
        <v>3</v>
      </c>
      <c r="BM39" s="209">
        <v>0</v>
      </c>
    </row>
    <row r="40" spans="2:65" x14ac:dyDescent="0.25">
      <c r="Z40" s="229" t="s">
        <v>1610</v>
      </c>
      <c r="AA40" s="230" t="s">
        <v>41</v>
      </c>
      <c r="AB40" s="209">
        <v>15568</v>
      </c>
      <c r="AC40" s="209">
        <v>15404</v>
      </c>
      <c r="AD40" s="209">
        <v>164</v>
      </c>
      <c r="AE40" s="209">
        <v>5365</v>
      </c>
      <c r="AF40" s="209">
        <v>3308</v>
      </c>
      <c r="AG40" s="209">
        <v>6896</v>
      </c>
      <c r="AH40" s="209">
        <v>3608</v>
      </c>
      <c r="AI40" s="209">
        <v>3239</v>
      </c>
      <c r="AJ40" s="209">
        <v>49</v>
      </c>
      <c r="AK40" s="209">
        <v>0</v>
      </c>
      <c r="BB40" s="229" t="s">
        <v>1673</v>
      </c>
      <c r="BC40" s="230" t="s">
        <v>723</v>
      </c>
      <c r="BD40" s="209">
        <v>0</v>
      </c>
      <c r="BE40" s="209">
        <v>0</v>
      </c>
      <c r="BF40" s="209">
        <v>0</v>
      </c>
      <c r="BG40" s="209">
        <v>0</v>
      </c>
      <c r="BH40" s="209">
        <v>0</v>
      </c>
      <c r="BI40" s="209">
        <v>0</v>
      </c>
      <c r="BJ40" s="209">
        <v>0</v>
      </c>
      <c r="BK40" s="209">
        <v>0</v>
      </c>
      <c r="BL40" s="209">
        <v>0</v>
      </c>
      <c r="BM40" s="209">
        <v>0</v>
      </c>
    </row>
    <row r="41" spans="2:65" x14ac:dyDescent="0.25">
      <c r="Z41" s="229" t="s">
        <v>1611</v>
      </c>
      <c r="AA41" s="230" t="s">
        <v>261</v>
      </c>
      <c r="AB41" s="209">
        <v>193967</v>
      </c>
      <c r="AC41" s="209">
        <v>80795</v>
      </c>
      <c r="AD41" s="209">
        <v>113172</v>
      </c>
      <c r="AE41" s="209">
        <v>61458</v>
      </c>
      <c r="AF41" s="209">
        <v>84034</v>
      </c>
      <c r="AG41" s="209">
        <v>48476</v>
      </c>
      <c r="AH41" s="209">
        <v>36952</v>
      </c>
      <c r="AI41" s="209">
        <v>10424</v>
      </c>
      <c r="AJ41" s="209">
        <v>1100</v>
      </c>
      <c r="AK41" s="209">
        <v>0</v>
      </c>
      <c r="BB41" s="229" t="s">
        <v>1674</v>
      </c>
      <c r="BC41" s="230" t="s">
        <v>221</v>
      </c>
      <c r="BD41" s="209">
        <v>4726</v>
      </c>
      <c r="BE41" s="209">
        <v>1499</v>
      </c>
      <c r="BF41" s="209">
        <v>3228</v>
      </c>
      <c r="BG41" s="209">
        <v>122</v>
      </c>
      <c r="BH41" s="209">
        <v>3797</v>
      </c>
      <c r="BI41" s="209">
        <v>807</v>
      </c>
      <c r="BJ41" s="209">
        <v>17</v>
      </c>
      <c r="BK41" s="209">
        <v>759</v>
      </c>
      <c r="BL41" s="209">
        <v>31</v>
      </c>
      <c r="BM41" s="209">
        <v>0</v>
      </c>
    </row>
    <row r="42" spans="2:65" x14ac:dyDescent="0.25">
      <c r="Z42" s="229" t="s">
        <v>1612</v>
      </c>
      <c r="AA42" s="230" t="s">
        <v>33</v>
      </c>
      <c r="AB42" s="209">
        <v>2501</v>
      </c>
      <c r="AC42" s="209">
        <v>2397</v>
      </c>
      <c r="AD42" s="209">
        <v>104</v>
      </c>
      <c r="AE42" s="209">
        <v>1180</v>
      </c>
      <c r="AF42" s="209">
        <v>790</v>
      </c>
      <c r="AG42" s="209">
        <v>530</v>
      </c>
      <c r="AH42" s="209">
        <v>83</v>
      </c>
      <c r="AI42" s="209">
        <v>366</v>
      </c>
      <c r="AJ42" s="209">
        <v>81</v>
      </c>
      <c r="AK42" s="209">
        <v>0</v>
      </c>
      <c r="BB42" s="229" t="s">
        <v>1675</v>
      </c>
      <c r="BC42" s="230" t="s">
        <v>3</v>
      </c>
      <c r="BD42" s="209">
        <v>9587</v>
      </c>
      <c r="BE42" s="209">
        <v>1851</v>
      </c>
      <c r="BF42" s="209">
        <v>7736</v>
      </c>
      <c r="BG42" s="209">
        <v>1695</v>
      </c>
      <c r="BH42" s="209">
        <v>1761</v>
      </c>
      <c r="BI42" s="209">
        <v>6131</v>
      </c>
      <c r="BJ42" s="209">
        <v>53</v>
      </c>
      <c r="BK42" s="209">
        <v>5161</v>
      </c>
      <c r="BL42" s="209">
        <v>916</v>
      </c>
      <c r="BM42" s="209">
        <v>0</v>
      </c>
    </row>
    <row r="43" spans="2:65" x14ac:dyDescent="0.25">
      <c r="Z43" s="229" t="s">
        <v>1613</v>
      </c>
      <c r="AA43" s="230" t="s">
        <v>234</v>
      </c>
      <c r="AB43" s="209">
        <v>33140</v>
      </c>
      <c r="AC43" s="209">
        <v>25424</v>
      </c>
      <c r="AD43" s="209">
        <v>7717</v>
      </c>
      <c r="AE43" s="209">
        <v>2924</v>
      </c>
      <c r="AF43" s="209">
        <v>7098</v>
      </c>
      <c r="AG43" s="209">
        <v>23118</v>
      </c>
      <c r="AH43" s="209">
        <v>12119</v>
      </c>
      <c r="AI43" s="209">
        <v>9987</v>
      </c>
      <c r="AJ43" s="209">
        <v>1012</v>
      </c>
      <c r="AK43" s="209">
        <v>0</v>
      </c>
      <c r="BB43" s="229" t="s">
        <v>1676</v>
      </c>
      <c r="BC43" s="230" t="s">
        <v>236</v>
      </c>
      <c r="BD43" s="209">
        <v>46</v>
      </c>
      <c r="BE43" s="209">
        <v>45</v>
      </c>
      <c r="BF43" s="209">
        <v>1</v>
      </c>
      <c r="BG43" s="209">
        <v>0</v>
      </c>
      <c r="BH43" s="209">
        <v>0</v>
      </c>
      <c r="BI43" s="209">
        <v>46</v>
      </c>
      <c r="BJ43" s="209">
        <v>45</v>
      </c>
      <c r="BK43" s="209">
        <v>0</v>
      </c>
      <c r="BL43" s="209">
        <v>1</v>
      </c>
      <c r="BM43" s="209">
        <v>0</v>
      </c>
    </row>
    <row r="44" spans="2:65" x14ac:dyDescent="0.25">
      <c r="Z44" s="229" t="s">
        <v>1614</v>
      </c>
      <c r="AA44" s="230" t="s">
        <v>258</v>
      </c>
      <c r="AB44" s="209">
        <v>114034</v>
      </c>
      <c r="AC44" s="209">
        <v>45651</v>
      </c>
      <c r="AD44" s="209">
        <v>68383</v>
      </c>
      <c r="AE44" s="209">
        <v>15596</v>
      </c>
      <c r="AF44" s="209">
        <v>65427</v>
      </c>
      <c r="AG44" s="209">
        <v>33010</v>
      </c>
      <c r="AH44" s="209">
        <v>16720</v>
      </c>
      <c r="AI44" s="209">
        <v>14874</v>
      </c>
      <c r="AJ44" s="209">
        <v>1417</v>
      </c>
      <c r="AK44" s="209">
        <v>0</v>
      </c>
      <c r="BB44" s="229" t="s">
        <v>1677</v>
      </c>
      <c r="BC44" s="230" t="s">
        <v>648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</row>
    <row r="45" spans="2:65" x14ac:dyDescent="0.25">
      <c r="Z45" s="229" t="s">
        <v>1615</v>
      </c>
      <c r="AA45" s="230" t="s">
        <v>210</v>
      </c>
      <c r="AB45" s="209">
        <v>58233</v>
      </c>
      <c r="AC45" s="209">
        <v>25046</v>
      </c>
      <c r="AD45" s="209">
        <v>33187</v>
      </c>
      <c r="AE45" s="209">
        <v>11927</v>
      </c>
      <c r="AF45" s="209">
        <v>9763</v>
      </c>
      <c r="AG45" s="209">
        <v>36543</v>
      </c>
      <c r="AH45" s="209">
        <v>7108</v>
      </c>
      <c r="AI45" s="209">
        <v>15185</v>
      </c>
      <c r="AJ45" s="209">
        <v>14251</v>
      </c>
      <c r="AK45" s="209">
        <v>0</v>
      </c>
      <c r="BB45" s="229" t="s">
        <v>1678</v>
      </c>
      <c r="BC45" s="230" t="s">
        <v>620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</row>
    <row r="46" spans="2:65" x14ac:dyDescent="0.25">
      <c r="Z46" s="229" t="s">
        <v>1616</v>
      </c>
      <c r="AA46" s="230" t="s">
        <v>256</v>
      </c>
      <c r="AB46" s="209">
        <v>30936</v>
      </c>
      <c r="AC46" s="209">
        <v>17092</v>
      </c>
      <c r="AD46" s="209">
        <v>13844</v>
      </c>
      <c r="AE46" s="209">
        <v>5615</v>
      </c>
      <c r="AF46" s="209">
        <v>5512</v>
      </c>
      <c r="AG46" s="209">
        <v>19809</v>
      </c>
      <c r="AH46" s="209">
        <v>2602</v>
      </c>
      <c r="AI46" s="209">
        <v>4402</v>
      </c>
      <c r="AJ46" s="209">
        <v>12805</v>
      </c>
      <c r="AK46" s="209">
        <v>0</v>
      </c>
      <c r="BB46" s="229" t="s">
        <v>1679</v>
      </c>
      <c r="BC46" s="230" t="s">
        <v>618</v>
      </c>
      <c r="BD46" s="209">
        <v>41</v>
      </c>
      <c r="BE46" s="209">
        <v>41</v>
      </c>
      <c r="BF46" s="209">
        <v>0</v>
      </c>
      <c r="BG46" s="209">
        <v>0</v>
      </c>
      <c r="BH46" s="209">
        <v>15</v>
      </c>
      <c r="BI46" s="209">
        <v>25</v>
      </c>
      <c r="BJ46" s="209">
        <v>0</v>
      </c>
      <c r="BK46" s="209">
        <v>25</v>
      </c>
      <c r="BL46" s="209">
        <v>0</v>
      </c>
      <c r="BM46" s="209">
        <v>0</v>
      </c>
    </row>
    <row r="47" spans="2:65" x14ac:dyDescent="0.25">
      <c r="C47" s="247" t="s">
        <v>1840</v>
      </c>
      <c r="Z47" s="229" t="s">
        <v>1617</v>
      </c>
      <c r="AA47" s="230" t="s">
        <v>212</v>
      </c>
      <c r="AB47" s="209">
        <v>98808</v>
      </c>
      <c r="AC47" s="209">
        <v>35193</v>
      </c>
      <c r="AD47" s="209">
        <v>63614</v>
      </c>
      <c r="AE47" s="209">
        <v>13382</v>
      </c>
      <c r="AF47" s="209">
        <v>22823</v>
      </c>
      <c r="AG47" s="209">
        <v>62603</v>
      </c>
      <c r="AH47" s="209">
        <v>18239</v>
      </c>
      <c r="AI47" s="209">
        <v>23023</v>
      </c>
      <c r="AJ47" s="209">
        <v>21341</v>
      </c>
      <c r="AK47" s="209">
        <v>0</v>
      </c>
      <c r="BB47" s="229" t="s">
        <v>1680</v>
      </c>
      <c r="BC47" s="230" t="s">
        <v>204</v>
      </c>
      <c r="BD47" s="209">
        <v>0</v>
      </c>
      <c r="BE47" s="209">
        <v>0</v>
      </c>
      <c r="BF47" s="209">
        <v>0</v>
      </c>
      <c r="BG47" s="209">
        <v>0</v>
      </c>
      <c r="BH47" s="209">
        <v>0</v>
      </c>
      <c r="BI47" s="209">
        <v>0</v>
      </c>
      <c r="BJ47" s="209">
        <v>0</v>
      </c>
      <c r="BK47" s="209">
        <v>0</v>
      </c>
      <c r="BL47" s="209">
        <v>0</v>
      </c>
      <c r="BM47" s="209">
        <v>0</v>
      </c>
    </row>
    <row r="48" spans="2:65" x14ac:dyDescent="0.25">
      <c r="C48" s="247" t="s">
        <v>1850</v>
      </c>
      <c r="D48" s="211"/>
      <c r="E48" s="214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Z48" s="231" t="s">
        <v>1618</v>
      </c>
      <c r="AA48" s="238" t="s">
        <v>213</v>
      </c>
      <c r="AB48" s="209">
        <v>47777</v>
      </c>
      <c r="AC48" s="209">
        <v>27893</v>
      </c>
      <c r="AD48" s="209">
        <v>19883</v>
      </c>
      <c r="AE48" s="209">
        <v>5578</v>
      </c>
      <c r="AF48" s="209">
        <v>29865</v>
      </c>
      <c r="AG48" s="209">
        <v>12334</v>
      </c>
      <c r="AH48" s="209">
        <v>2807</v>
      </c>
      <c r="AI48" s="209">
        <v>8199</v>
      </c>
      <c r="AJ48" s="209">
        <v>1328</v>
      </c>
      <c r="AK48" s="209">
        <v>0</v>
      </c>
      <c r="BB48" s="229" t="s">
        <v>1681</v>
      </c>
      <c r="BC48" s="230" t="s">
        <v>217</v>
      </c>
      <c r="BD48" s="209">
        <v>1002</v>
      </c>
      <c r="BE48" s="209">
        <v>999</v>
      </c>
      <c r="BF48" s="209">
        <v>3</v>
      </c>
      <c r="BG48" s="209">
        <v>490</v>
      </c>
      <c r="BH48" s="209">
        <v>44</v>
      </c>
      <c r="BI48" s="209">
        <v>469</v>
      </c>
      <c r="BJ48" s="209">
        <v>20</v>
      </c>
      <c r="BK48" s="209">
        <v>443</v>
      </c>
      <c r="BL48" s="209">
        <v>6</v>
      </c>
      <c r="BM48" s="209">
        <v>0</v>
      </c>
    </row>
    <row r="49" spans="2:65" x14ac:dyDescent="0.25">
      <c r="C49" s="211"/>
      <c r="D49" s="211"/>
      <c r="E49" s="221"/>
      <c r="F49" s="206"/>
      <c r="G49" s="318" t="s">
        <v>1836</v>
      </c>
      <c r="H49" s="318"/>
      <c r="I49" s="318"/>
      <c r="J49" s="206"/>
      <c r="K49" s="318" t="s">
        <v>355</v>
      </c>
      <c r="L49" s="318"/>
      <c r="M49" s="318"/>
      <c r="N49" s="318"/>
      <c r="O49" s="318"/>
      <c r="P49" s="318"/>
      <c r="Q49" s="318"/>
      <c r="R49" s="318"/>
      <c r="S49" s="318"/>
      <c r="U49" s="244" t="s">
        <v>1832</v>
      </c>
      <c r="BB49" s="229" t="s">
        <v>1682</v>
      </c>
      <c r="BC49" s="230" t="s">
        <v>36</v>
      </c>
      <c r="BD49" s="209">
        <v>175</v>
      </c>
      <c r="BE49" s="209">
        <v>175</v>
      </c>
      <c r="BF49" s="209">
        <v>0</v>
      </c>
      <c r="BG49" s="209">
        <v>4</v>
      </c>
      <c r="BH49" s="209">
        <v>146</v>
      </c>
      <c r="BI49" s="209">
        <v>25</v>
      </c>
      <c r="BJ49" s="209">
        <v>0</v>
      </c>
      <c r="BK49" s="209">
        <v>14</v>
      </c>
      <c r="BL49" s="209">
        <v>11</v>
      </c>
      <c r="BM49" s="209">
        <v>0</v>
      </c>
    </row>
    <row r="50" spans="2:65" x14ac:dyDescent="0.25">
      <c r="C50" s="223"/>
      <c r="D50" s="223"/>
      <c r="E50" s="218" t="s">
        <v>115</v>
      </c>
      <c r="F50" s="215"/>
      <c r="G50" s="216" t="s">
        <v>507</v>
      </c>
      <c r="H50" s="215"/>
      <c r="I50" s="215" t="s">
        <v>1567</v>
      </c>
      <c r="J50" s="217"/>
      <c r="K50" s="218" t="s">
        <v>1579</v>
      </c>
      <c r="L50" s="215"/>
      <c r="M50" s="215" t="s">
        <v>484</v>
      </c>
      <c r="N50" s="219" t="s">
        <v>1847</v>
      </c>
      <c r="O50" s="220"/>
      <c r="P50" s="219" t="s">
        <v>1581</v>
      </c>
      <c r="Q50" s="220"/>
      <c r="R50" s="219" t="s">
        <v>1582</v>
      </c>
      <c r="S50" s="220"/>
      <c r="U50" s="244" t="s">
        <v>1833</v>
      </c>
      <c r="V50" s="244" t="s">
        <v>1834</v>
      </c>
      <c r="BB50" s="229" t="s">
        <v>1683</v>
      </c>
      <c r="BC50" s="230" t="s">
        <v>1684</v>
      </c>
      <c r="BD50" s="209">
        <v>4</v>
      </c>
      <c r="BE50" s="209">
        <v>4</v>
      </c>
      <c r="BF50" s="209">
        <v>0</v>
      </c>
      <c r="BG50" s="209">
        <v>0</v>
      </c>
      <c r="BH50" s="209">
        <v>0</v>
      </c>
      <c r="BI50" s="209">
        <v>4</v>
      </c>
      <c r="BJ50" s="209">
        <v>0</v>
      </c>
      <c r="BK50" s="209">
        <v>4</v>
      </c>
      <c r="BL50" s="209">
        <v>0</v>
      </c>
      <c r="BM50" s="209">
        <v>0</v>
      </c>
    </row>
    <row r="51" spans="2:65" x14ac:dyDescent="0.25">
      <c r="B51" s="239">
        <v>1</v>
      </c>
      <c r="C51" s="315" t="s">
        <v>242</v>
      </c>
      <c r="D51" s="240" t="str">
        <f>INDEX($AO$58:$AO$78,MATCH(LARGE($AP$58:$AP$78,ROWS($B$51:$B51)),$AP$58:$AP$78,0),0)</f>
        <v>Hong Kong</v>
      </c>
      <c r="E51" s="233">
        <f>VLOOKUP($D51,$AO$58:$AX$78,2,FALSE)/1000</f>
        <v>3.968</v>
      </c>
      <c r="F51" s="233"/>
      <c r="G51" s="233">
        <f>VLOOKUP($D51,$AO$58:$AX$78,3,FALSE)/1000</f>
        <v>-1.03</v>
      </c>
      <c r="H51" s="233"/>
      <c r="I51" s="233">
        <f>VLOOKUP($D51,$AO$58:$AX$78,4,FALSE)/1000</f>
        <v>4.9969999999999999</v>
      </c>
      <c r="J51" s="233"/>
      <c r="K51" s="233">
        <f>VLOOKUP($D51,$AO$58:$AX$78,5,FALSE)/1000</f>
        <v>1.093</v>
      </c>
      <c r="L51" s="233"/>
      <c r="M51" s="233">
        <f>VLOOKUP($D51,$AO$58:$AX$78,6,FALSE)/1000</f>
        <v>-5.9560000000000004</v>
      </c>
      <c r="N51" s="233">
        <f>VLOOKUP($D51,$AO$58:$AX$78,8,FALSE)/1000</f>
        <v>-0.25600000000000001</v>
      </c>
      <c r="O51" s="233"/>
      <c r="P51" s="233">
        <f>VLOOKUP($D51,$AO$58:$AX$78,9,FALSE)/1000</f>
        <v>7.77</v>
      </c>
      <c r="Q51" s="233"/>
      <c r="R51" s="233">
        <f>VLOOKUP($D51,$AO$58:$AX$78,10,FALSE)/1000</f>
        <v>1.3149999999999999</v>
      </c>
      <c r="S51" s="211"/>
      <c r="U51" s="246">
        <f>E51-SUM(G51:I51)</f>
        <v>1.000000000000334E-3</v>
      </c>
      <c r="V51" s="246">
        <f>E51-SUM(K51:R51)</f>
        <v>2.000000000001112E-3</v>
      </c>
      <c r="BB51" s="229" t="s">
        <v>1685</v>
      </c>
      <c r="BC51" s="230" t="s">
        <v>31</v>
      </c>
      <c r="BD51" s="209">
        <v>5880</v>
      </c>
      <c r="BE51" s="209">
        <v>1249</v>
      </c>
      <c r="BF51" s="209">
        <v>4631</v>
      </c>
      <c r="BG51" s="209">
        <v>720</v>
      </c>
      <c r="BH51" s="209">
        <v>2894</v>
      </c>
      <c r="BI51" s="209">
        <v>2266</v>
      </c>
      <c r="BJ51" s="209">
        <v>7</v>
      </c>
      <c r="BK51" s="209">
        <v>2032</v>
      </c>
      <c r="BL51" s="209">
        <v>227</v>
      </c>
      <c r="BM51" s="209">
        <v>0</v>
      </c>
    </row>
    <row r="52" spans="2:65" x14ac:dyDescent="0.25">
      <c r="B52" s="239">
        <v>2</v>
      </c>
      <c r="C52" s="316"/>
      <c r="D52" s="240" t="str">
        <f>INDEX($AO$58:$AO$78,MATCH(LARGE($AP$58:$AP$78,ROWS($B$51:$B52)),$AP$58:$AP$78,0),0)</f>
        <v>Jersey</v>
      </c>
      <c r="E52" s="233">
        <f t="shared" ref="E52:E58" si="20">VLOOKUP($D52,$AO$58:$AX$78,2,FALSE)/1000</f>
        <v>1.1080000000000001</v>
      </c>
      <c r="F52" s="233"/>
      <c r="G52" s="233">
        <f t="shared" ref="G52:G58" si="21">VLOOKUP($D52,$AO$58:$AX$78,3,FALSE)/1000</f>
        <v>1.0249999999999999</v>
      </c>
      <c r="H52" s="233"/>
      <c r="I52" s="233">
        <f t="shared" ref="I52:I58" si="22">VLOOKUP($D52,$AO$58:$AX$78,4,FALSE)/1000</f>
        <v>8.2000000000000003E-2</v>
      </c>
      <c r="J52" s="233"/>
      <c r="K52" s="233">
        <f t="shared" ref="K52:K58" si="23">VLOOKUP($D52,$AO$58:$AX$78,5,FALSE)/1000</f>
        <v>-6.8000000000000005E-2</v>
      </c>
      <c r="L52" s="233"/>
      <c r="M52" s="233">
        <f t="shared" ref="M52:M58" si="24">VLOOKUP($D52,$AO$58:$AX$78,6,FALSE)/1000</f>
        <v>-3.6999999999999998E-2</v>
      </c>
      <c r="N52" s="233">
        <f t="shared" ref="N52:N58" si="25">VLOOKUP($D52,$AO$58:$AX$78,8,FALSE)/1000</f>
        <v>-0.253</v>
      </c>
      <c r="O52" s="233"/>
      <c r="P52" s="233">
        <f t="shared" ref="P52:P58" si="26">VLOOKUP($D52,$AO$58:$AX$78,9,FALSE)/1000</f>
        <v>1.1639999999999999</v>
      </c>
      <c r="Q52" s="233"/>
      <c r="R52" s="233">
        <f t="shared" ref="R52:R58" si="27">VLOOKUP($D52,$AO$58:$AX$78,10,FALSE)/1000</f>
        <v>0.30099999999999999</v>
      </c>
      <c r="S52" s="211"/>
      <c r="U52" s="246">
        <f t="shared" ref="U52:U60" si="28">E52-SUM(G52:I52)</f>
        <v>1.0000000000001119E-3</v>
      </c>
      <c r="V52" s="246">
        <f t="shared" ref="V52:V60" si="29">E52-SUM(K52:R52)</f>
        <v>1.0000000000001119E-3</v>
      </c>
      <c r="BB52" s="229" t="s">
        <v>1686</v>
      </c>
      <c r="BC52" s="230" t="s">
        <v>67</v>
      </c>
      <c r="BD52" s="209">
        <v>149</v>
      </c>
      <c r="BE52" s="209">
        <v>149</v>
      </c>
      <c r="BF52" s="209">
        <v>0</v>
      </c>
      <c r="BG52" s="209">
        <v>36</v>
      </c>
      <c r="BH52" s="209">
        <v>73</v>
      </c>
      <c r="BI52" s="209">
        <v>39</v>
      </c>
      <c r="BJ52" s="209">
        <v>0</v>
      </c>
      <c r="BK52" s="209">
        <v>14</v>
      </c>
      <c r="BL52" s="209">
        <v>25</v>
      </c>
      <c r="BM52" s="209">
        <v>0</v>
      </c>
    </row>
    <row r="53" spans="2:65" x14ac:dyDescent="0.25">
      <c r="B53" s="239">
        <v>3</v>
      </c>
      <c r="C53" s="316"/>
      <c r="D53" s="240" t="str">
        <f>INDEX($AO$58:$AO$78,MATCH(LARGE($AP$58:$AP$78,ROWS($B$51:$B53)),$AP$58:$AP$78,0),0)</f>
        <v>Bahamas</v>
      </c>
      <c r="E53" s="233">
        <f t="shared" si="20"/>
        <v>0.98699999999999999</v>
      </c>
      <c r="F53" s="233"/>
      <c r="G53" s="233">
        <f t="shared" si="21"/>
        <v>0.98599999999999999</v>
      </c>
      <c r="H53" s="233"/>
      <c r="I53" s="233">
        <f t="shared" si="22"/>
        <v>1E-3</v>
      </c>
      <c r="J53" s="233"/>
      <c r="K53" s="233">
        <f t="shared" si="23"/>
        <v>0.57199999999999995</v>
      </c>
      <c r="L53" s="233"/>
      <c r="M53" s="233">
        <f t="shared" si="24"/>
        <v>0</v>
      </c>
      <c r="N53" s="233">
        <f t="shared" si="25"/>
        <v>0.35199999999999998</v>
      </c>
      <c r="O53" s="233"/>
      <c r="P53" s="233">
        <f t="shared" si="26"/>
        <v>5.8999999999999997E-2</v>
      </c>
      <c r="Q53" s="233"/>
      <c r="R53" s="233">
        <f t="shared" si="27"/>
        <v>3.0000000000000001E-3</v>
      </c>
      <c r="S53" s="211"/>
      <c r="U53" s="246">
        <f t="shared" si="28"/>
        <v>0</v>
      </c>
      <c r="V53" s="246">
        <f t="shared" si="29"/>
        <v>1.0000000000001119E-3</v>
      </c>
      <c r="BB53" s="229" t="s">
        <v>1687</v>
      </c>
      <c r="BC53" s="230" t="s">
        <v>754</v>
      </c>
      <c r="BD53" s="209">
        <v>4</v>
      </c>
      <c r="BE53" s="209">
        <v>4</v>
      </c>
      <c r="BF53" s="209">
        <v>0</v>
      </c>
      <c r="BG53" s="209">
        <v>0</v>
      </c>
      <c r="BH53" s="209">
        <v>0</v>
      </c>
      <c r="BI53" s="209">
        <v>4</v>
      </c>
      <c r="BJ53" s="209">
        <v>0</v>
      </c>
      <c r="BK53" s="209">
        <v>0</v>
      </c>
      <c r="BL53" s="209">
        <v>4</v>
      </c>
      <c r="BM53" s="209">
        <v>0</v>
      </c>
    </row>
    <row r="54" spans="2:65" x14ac:dyDescent="0.25">
      <c r="B54" s="239">
        <v>4</v>
      </c>
      <c r="C54" s="316"/>
      <c r="D54" s="240" t="str">
        <f>INDEX($AO$58:$AO$78,MATCH(LARGE($AP$58:$AP$78,ROWS($B$51:$B54)),$AP$58:$AP$78,0),0)</f>
        <v>Bermuda</v>
      </c>
      <c r="E54" s="233">
        <f t="shared" si="20"/>
        <v>0.78500000000000003</v>
      </c>
      <c r="F54" s="233"/>
      <c r="G54" s="233">
        <f t="shared" si="21"/>
        <v>0.57699999999999996</v>
      </c>
      <c r="H54" s="233"/>
      <c r="I54" s="233">
        <f t="shared" si="22"/>
        <v>0.20799999999999999</v>
      </c>
      <c r="J54" s="233"/>
      <c r="K54" s="233">
        <f t="shared" si="23"/>
        <v>-0.122</v>
      </c>
      <c r="L54" s="233"/>
      <c r="M54" s="233">
        <f t="shared" si="24"/>
        <v>-2.4E-2</v>
      </c>
      <c r="N54" s="233">
        <f t="shared" si="25"/>
        <v>0.67500000000000004</v>
      </c>
      <c r="O54" s="233"/>
      <c r="P54" s="233">
        <f t="shared" si="26"/>
        <v>0.39500000000000002</v>
      </c>
      <c r="Q54" s="233"/>
      <c r="R54" s="233">
        <f t="shared" si="27"/>
        <v>-0.13800000000000001</v>
      </c>
      <c r="S54" s="211"/>
      <c r="U54" s="246">
        <f t="shared" si="28"/>
        <v>0</v>
      </c>
      <c r="V54" s="246">
        <f t="shared" si="29"/>
        <v>-1.0000000000000009E-3</v>
      </c>
      <c r="BB54" s="229" t="s">
        <v>1688</v>
      </c>
      <c r="BC54" s="230" t="s">
        <v>785</v>
      </c>
      <c r="BD54" s="209">
        <v>25</v>
      </c>
      <c r="BE54" s="209">
        <v>25</v>
      </c>
      <c r="BF54" s="209">
        <v>0</v>
      </c>
      <c r="BG54" s="209">
        <v>0</v>
      </c>
      <c r="BH54" s="209">
        <v>0</v>
      </c>
      <c r="BI54" s="209">
        <v>25</v>
      </c>
      <c r="BJ54" s="209">
        <v>0</v>
      </c>
      <c r="BK54" s="209">
        <v>25</v>
      </c>
      <c r="BL54" s="209">
        <v>0</v>
      </c>
      <c r="BM54" s="209">
        <v>0</v>
      </c>
    </row>
    <row r="55" spans="2:65" ht="12.75" customHeight="1" x14ac:dyDescent="0.35">
      <c r="B55" s="239">
        <v>5</v>
      </c>
      <c r="C55" s="317"/>
      <c r="D55" s="241" t="str">
        <f>INDEX($AO$58:$AO$78,MATCH(LARGE($AP$58:$AP$78,ROWS($B$51:$B55)),$AP$58:$AP$78,0),0)</f>
        <v>Singapore</v>
      </c>
      <c r="E55" s="234">
        <f t="shared" si="20"/>
        <v>0.78200000000000003</v>
      </c>
      <c r="F55" s="234"/>
      <c r="G55" s="234">
        <f t="shared" si="21"/>
        <v>2.4209999999999998</v>
      </c>
      <c r="H55" s="234"/>
      <c r="I55" s="234">
        <f t="shared" si="22"/>
        <v>-1.639</v>
      </c>
      <c r="J55" s="234"/>
      <c r="K55" s="234">
        <f t="shared" si="23"/>
        <v>0.90500000000000003</v>
      </c>
      <c r="L55" s="234"/>
      <c r="M55" s="234">
        <f t="shared" si="24"/>
        <v>1.391</v>
      </c>
      <c r="N55" s="234">
        <f t="shared" si="25"/>
        <v>6.9000000000000006E-2</v>
      </c>
      <c r="O55" s="234"/>
      <c r="P55" s="234">
        <f t="shared" si="26"/>
        <v>-1.673</v>
      </c>
      <c r="Q55" s="234"/>
      <c r="R55" s="234">
        <f t="shared" si="27"/>
        <v>0.09</v>
      </c>
      <c r="S55" s="224"/>
      <c r="U55" s="246">
        <f t="shared" si="28"/>
        <v>0</v>
      </c>
      <c r="V55" s="246">
        <f t="shared" si="29"/>
        <v>0</v>
      </c>
      <c r="Z55" s="323" t="s">
        <v>1622</v>
      </c>
      <c r="AA55" s="323"/>
      <c r="AB55" s="323"/>
      <c r="AC55" s="323"/>
      <c r="AD55" s="225"/>
      <c r="AN55" s="323" t="s">
        <v>1645</v>
      </c>
      <c r="AO55" s="323"/>
      <c r="AP55" s="323"/>
      <c r="AQ55" s="323"/>
      <c r="AR55" s="225"/>
      <c r="BB55" s="229" t="s">
        <v>1689</v>
      </c>
      <c r="BC55" s="230" t="s">
        <v>14</v>
      </c>
      <c r="BD55" s="209">
        <v>56</v>
      </c>
      <c r="BE55" s="209">
        <v>56</v>
      </c>
      <c r="BF55" s="209">
        <v>0</v>
      </c>
      <c r="BG55" s="209">
        <v>6</v>
      </c>
      <c r="BH55" s="209">
        <v>38</v>
      </c>
      <c r="BI55" s="209">
        <v>13</v>
      </c>
      <c r="BJ55" s="209">
        <v>0</v>
      </c>
      <c r="BK55" s="209">
        <v>13</v>
      </c>
      <c r="BL55" s="209">
        <v>0</v>
      </c>
      <c r="BM55" s="209">
        <v>0</v>
      </c>
    </row>
    <row r="56" spans="2:65" x14ac:dyDescent="0.25">
      <c r="B56" s="239">
        <v>1</v>
      </c>
      <c r="C56" s="319" t="s">
        <v>255</v>
      </c>
      <c r="D56" s="242" t="str">
        <f>INDEX($AO$58:$AO$78,MATCH(SMALL($AP$58:$AP$78,ROWS($B$56:$B56)),$AP$58:$AP$78,0),0)</f>
        <v>Cayman Islands</v>
      </c>
      <c r="E56" s="233">
        <f t="shared" si="20"/>
        <v>-25.373000000000001</v>
      </c>
      <c r="F56" s="233"/>
      <c r="G56" s="233">
        <f t="shared" si="21"/>
        <v>-25.361000000000001</v>
      </c>
      <c r="H56" s="233"/>
      <c r="I56" s="233">
        <f t="shared" si="22"/>
        <v>-1.2E-2</v>
      </c>
      <c r="J56" s="233"/>
      <c r="K56" s="233">
        <f t="shared" si="23"/>
        <v>4.3999999999999997E-2</v>
      </c>
      <c r="L56" s="233"/>
      <c r="M56" s="233">
        <f t="shared" si="24"/>
        <v>-1.4E-2</v>
      </c>
      <c r="N56" s="233">
        <f t="shared" si="25"/>
        <v>-13.333</v>
      </c>
      <c r="O56" s="233"/>
      <c r="P56" s="233">
        <f t="shared" si="26"/>
        <v>-12.015000000000001</v>
      </c>
      <c r="Q56" s="233"/>
      <c r="R56" s="233">
        <f t="shared" si="27"/>
        <v>-5.5E-2</v>
      </c>
      <c r="S56" s="211"/>
      <c r="U56" s="246">
        <f t="shared" si="28"/>
        <v>0</v>
      </c>
      <c r="V56" s="246">
        <f t="shared" si="29"/>
        <v>0</v>
      </c>
      <c r="Z56" s="230"/>
      <c r="AA56" s="230"/>
      <c r="AB56" s="226" t="s">
        <v>1619</v>
      </c>
      <c r="AC56" s="226" t="s">
        <v>507</v>
      </c>
      <c r="AD56" s="226" t="s">
        <v>268</v>
      </c>
      <c r="AE56" s="222" t="s">
        <v>1579</v>
      </c>
      <c r="AF56" s="222" t="s">
        <v>1620</v>
      </c>
      <c r="AG56" s="222" t="s">
        <v>485</v>
      </c>
      <c r="AH56" s="222" t="s">
        <v>1580</v>
      </c>
      <c r="AI56" s="222" t="s">
        <v>1581</v>
      </c>
      <c r="AJ56" s="222" t="s">
        <v>1582</v>
      </c>
      <c r="AN56" s="230"/>
      <c r="AO56" s="230"/>
      <c r="AP56" s="226" t="s">
        <v>1619</v>
      </c>
      <c r="AQ56" s="226" t="s">
        <v>507</v>
      </c>
      <c r="AR56" s="226" t="s">
        <v>268</v>
      </c>
      <c r="AS56" s="222" t="s">
        <v>1579</v>
      </c>
      <c r="AT56" s="222" t="s">
        <v>1620</v>
      </c>
      <c r="AU56" s="222" t="s">
        <v>485</v>
      </c>
      <c r="AV56" s="222" t="s">
        <v>1580</v>
      </c>
      <c r="AW56" s="222" t="s">
        <v>1581</v>
      </c>
      <c r="AX56" s="222" t="s">
        <v>1582</v>
      </c>
      <c r="AY56" s="222" t="s">
        <v>821</v>
      </c>
      <c r="BB56" s="229" t="s">
        <v>1690</v>
      </c>
      <c r="BC56" s="230" t="s">
        <v>659</v>
      </c>
      <c r="BD56" s="209">
        <v>3</v>
      </c>
      <c r="BE56" s="209">
        <v>3</v>
      </c>
      <c r="BF56" s="209">
        <v>0</v>
      </c>
      <c r="BG56" s="209">
        <v>0</v>
      </c>
      <c r="BH56" s="209">
        <v>0</v>
      </c>
      <c r="BI56" s="209">
        <v>3</v>
      </c>
      <c r="BJ56" s="209">
        <v>0</v>
      </c>
      <c r="BK56" s="209">
        <v>0</v>
      </c>
      <c r="BL56" s="209">
        <v>3</v>
      </c>
      <c r="BM56" s="209">
        <v>0</v>
      </c>
    </row>
    <row r="57" spans="2:65" x14ac:dyDescent="0.25">
      <c r="B57" s="239">
        <v>2</v>
      </c>
      <c r="C57" s="316"/>
      <c r="D57" s="240" t="str">
        <f>INDEX($AO$58:$AO$78,MATCH(SMALL($AP$58:$AP$78,ROWS($B$56:$B57)),$AP$58:$AP$78,0),0)</f>
        <v>West Indies UK</v>
      </c>
      <c r="E57" s="233">
        <f t="shared" si="20"/>
        <v>-3.6960000000000002</v>
      </c>
      <c r="F57" s="233"/>
      <c r="G57" s="233">
        <f t="shared" si="21"/>
        <v>-3.786</v>
      </c>
      <c r="H57" s="233"/>
      <c r="I57" s="233">
        <f t="shared" si="22"/>
        <v>9.0999999999999998E-2</v>
      </c>
      <c r="J57" s="233"/>
      <c r="K57" s="233">
        <f t="shared" si="23"/>
        <v>4.0000000000000001E-3</v>
      </c>
      <c r="L57" s="233"/>
      <c r="M57" s="233">
        <f t="shared" si="24"/>
        <v>0</v>
      </c>
      <c r="N57" s="233">
        <f t="shared" si="25"/>
        <v>-3.649</v>
      </c>
      <c r="O57" s="233"/>
      <c r="P57" s="233">
        <f t="shared" si="26"/>
        <v>0.11700000000000001</v>
      </c>
      <c r="Q57" s="233"/>
      <c r="R57" s="233">
        <f t="shared" si="27"/>
        <v>-0.16700000000000001</v>
      </c>
      <c r="S57" s="211"/>
      <c r="U57" s="246">
        <f t="shared" si="28"/>
        <v>-1.000000000000334E-3</v>
      </c>
      <c r="V57" s="246">
        <f t="shared" si="29"/>
        <v>-1.000000000000334E-3</v>
      </c>
      <c r="Z57" s="230"/>
      <c r="AA57" s="232"/>
      <c r="AB57" s="237" t="s">
        <v>381</v>
      </c>
      <c r="AC57" s="237" t="s">
        <v>128</v>
      </c>
      <c r="AD57" s="237" t="s">
        <v>129</v>
      </c>
      <c r="AE57" s="237" t="s">
        <v>382</v>
      </c>
      <c r="AF57" s="237" t="s">
        <v>126</v>
      </c>
      <c r="AG57" s="237" t="s">
        <v>127</v>
      </c>
      <c r="AH57" s="119" t="s">
        <v>494</v>
      </c>
      <c r="AI57" s="119" t="s">
        <v>495</v>
      </c>
      <c r="AJ57" s="119" t="s">
        <v>496</v>
      </c>
      <c r="AK57" s="119" t="s">
        <v>497</v>
      </c>
      <c r="AN57" s="232"/>
      <c r="AO57" s="232"/>
      <c r="AP57" s="237" t="s">
        <v>381</v>
      </c>
      <c r="AQ57" s="237" t="s">
        <v>128</v>
      </c>
      <c r="AR57" s="237" t="s">
        <v>129</v>
      </c>
      <c r="AS57" s="237" t="s">
        <v>382</v>
      </c>
      <c r="AT57" s="237" t="s">
        <v>126</v>
      </c>
      <c r="AU57" s="237" t="s">
        <v>127</v>
      </c>
      <c r="AV57" s="119" t="s">
        <v>494</v>
      </c>
      <c r="AW57" s="119" t="s">
        <v>495</v>
      </c>
      <c r="AX57" s="119" t="s">
        <v>496</v>
      </c>
      <c r="AY57" s="119" t="s">
        <v>497</v>
      </c>
      <c r="BB57" s="229" t="s">
        <v>1691</v>
      </c>
      <c r="BC57" s="230" t="s">
        <v>733</v>
      </c>
      <c r="BD57" s="209">
        <v>0</v>
      </c>
      <c r="BE57" s="209">
        <v>0</v>
      </c>
      <c r="BF57" s="209">
        <v>0</v>
      </c>
      <c r="BG57" s="209">
        <v>0</v>
      </c>
      <c r="BH57" s="209">
        <v>0</v>
      </c>
      <c r="BI57" s="209">
        <v>0</v>
      </c>
      <c r="BJ57" s="209">
        <v>0</v>
      </c>
      <c r="BK57" s="209">
        <v>0</v>
      </c>
      <c r="BL57" s="209">
        <v>0</v>
      </c>
      <c r="BM57" s="209">
        <v>0</v>
      </c>
    </row>
    <row r="58" spans="2:65" x14ac:dyDescent="0.25">
      <c r="B58" s="239">
        <v>3</v>
      </c>
      <c r="C58" s="316"/>
      <c r="D58" s="240" t="str">
        <f>INDEX($AO$58:$AO$78,MATCH(SMALL($AP$58:$AP$78,ROWS($B$56:$B58)),$AP$58:$AP$78,0),0)</f>
        <v>Isle of Man</v>
      </c>
      <c r="E58" s="233">
        <f t="shared" si="20"/>
        <v>-0.20699999999999999</v>
      </c>
      <c r="F58" s="233"/>
      <c r="G58" s="233">
        <f t="shared" si="21"/>
        <v>-0.23599999999999999</v>
      </c>
      <c r="H58" s="233"/>
      <c r="I58" s="233">
        <f t="shared" si="22"/>
        <v>2.9000000000000001E-2</v>
      </c>
      <c r="J58" s="233"/>
      <c r="K58" s="233">
        <f t="shared" si="23"/>
        <v>1E-3</v>
      </c>
      <c r="L58" s="233"/>
      <c r="M58" s="233">
        <f t="shared" si="24"/>
        <v>-0.112</v>
      </c>
      <c r="N58" s="233">
        <f t="shared" si="25"/>
        <v>-3.9E-2</v>
      </c>
      <c r="O58" s="233"/>
      <c r="P58" s="233">
        <f t="shared" si="26"/>
        <v>-6.2E-2</v>
      </c>
      <c r="Q58" s="233"/>
      <c r="R58" s="233">
        <f t="shared" si="27"/>
        <v>5.0000000000000001E-3</v>
      </c>
      <c r="S58" s="211"/>
      <c r="U58" s="246">
        <f t="shared" si="28"/>
        <v>0</v>
      </c>
      <c r="V58" s="246">
        <f t="shared" si="29"/>
        <v>0</v>
      </c>
      <c r="Z58" s="227" t="s">
        <v>1583</v>
      </c>
      <c r="AA58" s="230" t="s">
        <v>244</v>
      </c>
      <c r="AB58" s="209">
        <v>2818</v>
      </c>
      <c r="AC58" s="209">
        <v>18349</v>
      </c>
      <c r="AD58" s="209">
        <v>-15531</v>
      </c>
      <c r="AE58" s="209">
        <v>4135</v>
      </c>
      <c r="AF58" s="209">
        <v>-3201</v>
      </c>
      <c r="AG58" s="209">
        <v>1884</v>
      </c>
      <c r="AH58" s="209">
        <v>3093</v>
      </c>
      <c r="AI58" s="209">
        <v>-1289</v>
      </c>
      <c r="AJ58" s="209">
        <v>81</v>
      </c>
      <c r="AK58" s="209">
        <v>0</v>
      </c>
      <c r="AN58" s="227" t="s">
        <v>1625</v>
      </c>
      <c r="AO58" s="228" t="s">
        <v>243</v>
      </c>
      <c r="AP58" s="209">
        <v>-25373</v>
      </c>
      <c r="AQ58" s="209">
        <v>-25361</v>
      </c>
      <c r="AR58" s="209">
        <v>-12</v>
      </c>
      <c r="AS58" s="209">
        <v>44</v>
      </c>
      <c r="AT58" s="209">
        <v>-14</v>
      </c>
      <c r="AU58" s="209">
        <v>-25403</v>
      </c>
      <c r="AV58" s="209">
        <v>-13333</v>
      </c>
      <c r="AW58" s="209">
        <v>-12015</v>
      </c>
      <c r="AX58" s="209">
        <v>-55</v>
      </c>
      <c r="AY58" s="209">
        <v>0</v>
      </c>
      <c r="BB58" s="229" t="s">
        <v>1692</v>
      </c>
      <c r="BC58" s="230" t="s">
        <v>233</v>
      </c>
      <c r="BD58" s="209">
        <v>317</v>
      </c>
      <c r="BE58" s="209">
        <v>317</v>
      </c>
      <c r="BF58" s="209">
        <v>0</v>
      </c>
      <c r="BG58" s="209">
        <v>101</v>
      </c>
      <c r="BH58" s="209">
        <v>210</v>
      </c>
      <c r="BI58" s="209">
        <v>6</v>
      </c>
      <c r="BJ58" s="209">
        <v>0</v>
      </c>
      <c r="BK58" s="209">
        <v>0</v>
      </c>
      <c r="BL58" s="209">
        <v>6</v>
      </c>
      <c r="BM58" s="209">
        <v>0</v>
      </c>
    </row>
    <row r="59" spans="2:65" x14ac:dyDescent="0.25">
      <c r="B59" s="239">
        <v>4</v>
      </c>
      <c r="C59" s="316"/>
      <c r="D59" s="240"/>
      <c r="E59" s="233"/>
      <c r="F59" s="233"/>
      <c r="G59" s="233"/>
      <c r="H59" s="256" t="s">
        <v>1851</v>
      </c>
      <c r="I59" s="233"/>
      <c r="J59" s="233"/>
      <c r="K59" s="233"/>
      <c r="L59" s="233"/>
      <c r="M59" s="233"/>
      <c r="N59" s="233"/>
      <c r="O59" s="233"/>
      <c r="P59" s="233"/>
      <c r="Q59" s="233"/>
      <c r="R59" s="233"/>
      <c r="S59" s="211"/>
      <c r="U59" s="246">
        <f t="shared" si="28"/>
        <v>0</v>
      </c>
      <c r="V59" s="246">
        <f t="shared" si="29"/>
        <v>0</v>
      </c>
      <c r="Z59" s="229" t="s">
        <v>1584</v>
      </c>
      <c r="AA59" s="230" t="s">
        <v>63</v>
      </c>
      <c r="AB59" s="209">
        <v>50047</v>
      </c>
      <c r="AC59" s="209">
        <v>63323</v>
      </c>
      <c r="AD59" s="209">
        <v>-13276</v>
      </c>
      <c r="AE59" s="209">
        <v>-5030</v>
      </c>
      <c r="AF59" s="209">
        <v>37164</v>
      </c>
      <c r="AG59" s="209">
        <v>17913</v>
      </c>
      <c r="AH59" s="209">
        <v>19962</v>
      </c>
      <c r="AI59" s="209">
        <v>310</v>
      </c>
      <c r="AJ59" s="209">
        <v>-2359</v>
      </c>
      <c r="AK59" s="209">
        <v>0</v>
      </c>
      <c r="AN59" s="229" t="s">
        <v>1626</v>
      </c>
      <c r="AO59" s="230" t="s">
        <v>318</v>
      </c>
      <c r="AP59" s="209">
        <v>-3696</v>
      </c>
      <c r="AQ59" s="209">
        <v>-3786</v>
      </c>
      <c r="AR59" s="209">
        <v>91</v>
      </c>
      <c r="AS59" s="209">
        <v>4</v>
      </c>
      <c r="AT59" s="209">
        <v>0</v>
      </c>
      <c r="AU59" s="209">
        <v>-3699</v>
      </c>
      <c r="AV59" s="209">
        <v>-3649</v>
      </c>
      <c r="AW59" s="209">
        <v>117</v>
      </c>
      <c r="AX59" s="209">
        <v>-167</v>
      </c>
      <c r="AY59" s="209">
        <v>0</v>
      </c>
      <c r="BB59" s="229" t="s">
        <v>1693</v>
      </c>
      <c r="BC59" s="230" t="s">
        <v>768</v>
      </c>
      <c r="BD59" s="209">
        <v>0</v>
      </c>
      <c r="BE59" s="209">
        <v>0</v>
      </c>
      <c r="BF59" s="209">
        <v>0</v>
      </c>
      <c r="BG59" s="209">
        <v>0</v>
      </c>
      <c r="BH59" s="209">
        <v>0</v>
      </c>
      <c r="BI59" s="209">
        <v>0</v>
      </c>
      <c r="BJ59" s="209">
        <v>0</v>
      </c>
      <c r="BK59" s="209">
        <v>0</v>
      </c>
      <c r="BL59" s="209">
        <v>0</v>
      </c>
      <c r="BM59" s="209">
        <v>0</v>
      </c>
    </row>
    <row r="60" spans="2:65" x14ac:dyDescent="0.25">
      <c r="B60" s="239">
        <v>5</v>
      </c>
      <c r="C60" s="316"/>
      <c r="D60" s="240"/>
      <c r="E60" s="233"/>
      <c r="F60" s="233"/>
      <c r="G60" s="233"/>
      <c r="H60" s="233"/>
      <c r="I60" s="233"/>
      <c r="J60" s="233"/>
      <c r="K60" s="233"/>
      <c r="L60" s="233"/>
      <c r="M60" s="233"/>
      <c r="N60" s="233"/>
      <c r="O60" s="233"/>
      <c r="P60" s="233"/>
      <c r="Q60" s="233"/>
      <c r="R60" s="233"/>
      <c r="S60" s="211"/>
      <c r="U60" s="246">
        <f t="shared" si="28"/>
        <v>0</v>
      </c>
      <c r="V60" s="246">
        <f t="shared" si="29"/>
        <v>0</v>
      </c>
      <c r="Z60" s="229" t="s">
        <v>1585</v>
      </c>
      <c r="AA60" s="230" t="s">
        <v>249</v>
      </c>
      <c r="AB60" s="209">
        <v>3645</v>
      </c>
      <c r="AC60" s="209">
        <v>3811</v>
      </c>
      <c r="AD60" s="209">
        <v>-165</v>
      </c>
      <c r="AE60" s="209">
        <v>205</v>
      </c>
      <c r="AF60" s="209">
        <v>564</v>
      </c>
      <c r="AG60" s="209">
        <v>2877</v>
      </c>
      <c r="AH60" s="209">
        <v>1816</v>
      </c>
      <c r="AI60" s="209">
        <v>524</v>
      </c>
      <c r="AJ60" s="209">
        <v>537</v>
      </c>
      <c r="AK60" s="209">
        <v>0</v>
      </c>
      <c r="AN60" s="229" t="s">
        <v>1627</v>
      </c>
      <c r="AO60" s="230" t="s">
        <v>239</v>
      </c>
      <c r="AP60" s="209">
        <v>328</v>
      </c>
      <c r="AQ60" s="209">
        <v>327</v>
      </c>
      <c r="AR60" s="209">
        <v>0</v>
      </c>
      <c r="AS60" s="209">
        <v>330</v>
      </c>
      <c r="AT60" s="209">
        <v>-4</v>
      </c>
      <c r="AU60" s="209">
        <v>2</v>
      </c>
      <c r="AV60" s="209">
        <v>17</v>
      </c>
      <c r="AW60" s="209">
        <v>-21</v>
      </c>
      <c r="AX60" s="209">
        <v>6</v>
      </c>
      <c r="AY60" s="209">
        <v>0</v>
      </c>
      <c r="BB60" s="229" t="s">
        <v>1694</v>
      </c>
      <c r="BC60" s="230" t="s">
        <v>18</v>
      </c>
      <c r="BD60" s="209">
        <v>243</v>
      </c>
      <c r="BE60" s="209">
        <v>225</v>
      </c>
      <c r="BF60" s="209">
        <v>18</v>
      </c>
      <c r="BG60" s="209">
        <v>219</v>
      </c>
      <c r="BH60" s="209">
        <v>21</v>
      </c>
      <c r="BI60" s="209">
        <v>3</v>
      </c>
      <c r="BJ60" s="209">
        <v>1</v>
      </c>
      <c r="BK60" s="209">
        <v>0</v>
      </c>
      <c r="BL60" s="209">
        <v>1</v>
      </c>
      <c r="BM60" s="209">
        <v>0</v>
      </c>
    </row>
    <row r="61" spans="2:65" x14ac:dyDescent="0.25"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1"/>
      <c r="P61" s="211"/>
      <c r="Q61" s="211"/>
      <c r="R61" s="211"/>
      <c r="S61" s="211"/>
      <c r="Z61" s="229" t="s">
        <v>1586</v>
      </c>
      <c r="AA61" s="230" t="s">
        <v>4</v>
      </c>
      <c r="AB61" s="209">
        <v>2603</v>
      </c>
      <c r="AC61" s="209">
        <v>2588</v>
      </c>
      <c r="AD61" s="209">
        <v>14</v>
      </c>
      <c r="AE61" s="209">
        <v>82</v>
      </c>
      <c r="AF61" s="209">
        <v>2550</v>
      </c>
      <c r="AG61" s="209">
        <v>-29</v>
      </c>
      <c r="AH61" s="209">
        <v>24</v>
      </c>
      <c r="AI61" s="209">
        <v>-42</v>
      </c>
      <c r="AJ61" s="209">
        <v>-11</v>
      </c>
      <c r="AK61" s="209">
        <v>0</v>
      </c>
      <c r="AN61" s="229" t="s">
        <v>1628</v>
      </c>
      <c r="AO61" s="230" t="s">
        <v>250</v>
      </c>
      <c r="AP61" s="209">
        <v>785</v>
      </c>
      <c r="AQ61" s="209">
        <v>577</v>
      </c>
      <c r="AR61" s="209">
        <v>208</v>
      </c>
      <c r="AS61" s="209">
        <v>-122</v>
      </c>
      <c r="AT61" s="209">
        <v>-24</v>
      </c>
      <c r="AU61" s="209">
        <v>932</v>
      </c>
      <c r="AV61" s="209">
        <v>675</v>
      </c>
      <c r="AW61" s="209">
        <v>395</v>
      </c>
      <c r="AX61" s="209">
        <v>-138</v>
      </c>
      <c r="AY61" s="209">
        <v>0</v>
      </c>
      <c r="BB61" s="229" t="s">
        <v>1695</v>
      </c>
      <c r="BC61" s="230" t="s">
        <v>738</v>
      </c>
      <c r="BD61" s="209">
        <v>363</v>
      </c>
      <c r="BE61" s="209">
        <v>104</v>
      </c>
      <c r="BF61" s="209">
        <v>260</v>
      </c>
      <c r="BG61" s="209">
        <v>0</v>
      </c>
      <c r="BH61" s="209">
        <v>150</v>
      </c>
      <c r="BI61" s="209">
        <v>213</v>
      </c>
      <c r="BJ61" s="209">
        <v>1</v>
      </c>
      <c r="BK61" s="209">
        <v>206</v>
      </c>
      <c r="BL61" s="209">
        <v>6</v>
      </c>
      <c r="BM61" s="209">
        <v>0</v>
      </c>
    </row>
    <row r="62" spans="2:65" x14ac:dyDescent="0.25"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11"/>
      <c r="P62" s="211"/>
      <c r="Q62" s="211"/>
      <c r="R62" s="211"/>
      <c r="S62" s="211"/>
      <c r="Z62" s="229" t="s">
        <v>1587</v>
      </c>
      <c r="AA62" s="230" t="s">
        <v>209</v>
      </c>
      <c r="AB62" s="209">
        <v>2960</v>
      </c>
      <c r="AC62" s="209">
        <v>2963</v>
      </c>
      <c r="AD62" s="209">
        <v>-3</v>
      </c>
      <c r="AE62" s="209">
        <v>2247</v>
      </c>
      <c r="AF62" s="209">
        <v>469</v>
      </c>
      <c r="AG62" s="209">
        <v>244</v>
      </c>
      <c r="AH62" s="209">
        <v>238</v>
      </c>
      <c r="AI62" s="209">
        <v>2</v>
      </c>
      <c r="AJ62" s="209">
        <v>4</v>
      </c>
      <c r="AK62" s="209">
        <v>0</v>
      </c>
      <c r="AN62" s="229" t="s">
        <v>1629</v>
      </c>
      <c r="AO62" s="230" t="s">
        <v>6</v>
      </c>
      <c r="AP62" s="209">
        <v>139</v>
      </c>
      <c r="AQ62" s="209">
        <v>103</v>
      </c>
      <c r="AR62" s="209">
        <v>37</v>
      </c>
      <c r="AS62" s="209">
        <v>-230</v>
      </c>
      <c r="AT62" s="209">
        <v>-526</v>
      </c>
      <c r="AU62" s="209">
        <v>895</v>
      </c>
      <c r="AV62" s="209">
        <v>211</v>
      </c>
      <c r="AW62" s="209">
        <v>660</v>
      </c>
      <c r="AX62" s="209">
        <v>23</v>
      </c>
      <c r="AY62" s="209">
        <v>0</v>
      </c>
      <c r="BB62" s="229" t="s">
        <v>1696</v>
      </c>
      <c r="BC62" s="230" t="s">
        <v>223</v>
      </c>
      <c r="BD62" s="209">
        <v>65</v>
      </c>
      <c r="BE62" s="209">
        <v>65</v>
      </c>
      <c r="BF62" s="209">
        <v>0</v>
      </c>
      <c r="BG62" s="209">
        <v>34</v>
      </c>
      <c r="BH62" s="209">
        <v>0</v>
      </c>
      <c r="BI62" s="209">
        <v>31</v>
      </c>
      <c r="BJ62" s="209">
        <v>0</v>
      </c>
      <c r="BK62" s="209">
        <v>22</v>
      </c>
      <c r="BL62" s="209">
        <v>8</v>
      </c>
      <c r="BM62" s="209">
        <v>0</v>
      </c>
    </row>
    <row r="63" spans="2:65" x14ac:dyDescent="0.25">
      <c r="C63" s="247" t="s">
        <v>1835</v>
      </c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1"/>
      <c r="P63" s="211"/>
      <c r="Q63" s="211"/>
      <c r="R63" s="211"/>
      <c r="S63" s="211"/>
      <c r="Z63" s="229" t="s">
        <v>1588</v>
      </c>
      <c r="AA63" s="230" t="s">
        <v>222</v>
      </c>
      <c r="AB63" s="209">
        <v>1309</v>
      </c>
      <c r="AC63" s="209">
        <v>1310</v>
      </c>
      <c r="AD63" s="209">
        <v>0</v>
      </c>
      <c r="AE63" s="209">
        <v>397</v>
      </c>
      <c r="AF63" s="209">
        <v>14</v>
      </c>
      <c r="AG63" s="209">
        <v>900</v>
      </c>
      <c r="AH63" s="209">
        <v>441</v>
      </c>
      <c r="AI63" s="209">
        <v>453</v>
      </c>
      <c r="AJ63" s="209">
        <v>6</v>
      </c>
      <c r="AK63" s="209">
        <v>0</v>
      </c>
      <c r="AN63" s="229" t="s">
        <v>1630</v>
      </c>
      <c r="AO63" s="230" t="s">
        <v>28</v>
      </c>
      <c r="AP63" s="209">
        <v>27</v>
      </c>
      <c r="AQ63" s="209">
        <v>30</v>
      </c>
      <c r="AR63" s="209">
        <v>-3</v>
      </c>
      <c r="AS63" s="209">
        <v>173</v>
      </c>
      <c r="AT63" s="209">
        <v>-73</v>
      </c>
      <c r="AU63" s="209">
        <v>-73</v>
      </c>
      <c r="AV63" s="209">
        <v>12</v>
      </c>
      <c r="AW63" s="209">
        <v>-48</v>
      </c>
      <c r="AX63" s="209">
        <v>-37</v>
      </c>
      <c r="AY63" s="209">
        <v>0</v>
      </c>
      <c r="BB63" s="229" t="s">
        <v>1697</v>
      </c>
      <c r="BC63" s="230" t="s">
        <v>700</v>
      </c>
      <c r="BD63" s="209">
        <v>66</v>
      </c>
      <c r="BE63" s="209">
        <v>66</v>
      </c>
      <c r="BF63" s="209">
        <v>0</v>
      </c>
      <c r="BG63" s="209">
        <v>63</v>
      </c>
      <c r="BH63" s="209">
        <v>0</v>
      </c>
      <c r="BI63" s="209">
        <v>3</v>
      </c>
      <c r="BJ63" s="209">
        <v>0</v>
      </c>
      <c r="BK63" s="209">
        <v>0</v>
      </c>
      <c r="BL63" s="209">
        <v>3</v>
      </c>
      <c r="BM63" s="209">
        <v>0</v>
      </c>
    </row>
    <row r="64" spans="2:65" x14ac:dyDescent="0.25">
      <c r="C64" s="247" t="s">
        <v>1856</v>
      </c>
      <c r="D64" s="211"/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11"/>
      <c r="P64" s="211"/>
      <c r="Q64" s="211"/>
      <c r="R64" s="211"/>
      <c r="S64" s="211"/>
      <c r="Z64" s="229" t="s">
        <v>1589</v>
      </c>
      <c r="AA64" s="230" t="s">
        <v>240</v>
      </c>
      <c r="AB64" s="209">
        <v>284</v>
      </c>
      <c r="AC64" s="209">
        <v>60</v>
      </c>
      <c r="AD64" s="209">
        <v>224</v>
      </c>
      <c r="AE64" s="209">
        <v>8</v>
      </c>
      <c r="AF64" s="209">
        <v>103</v>
      </c>
      <c r="AG64" s="209">
        <v>174</v>
      </c>
      <c r="AH64" s="209">
        <v>216</v>
      </c>
      <c r="AI64" s="209">
        <v>-106</v>
      </c>
      <c r="AJ64" s="209">
        <v>65</v>
      </c>
      <c r="AK64" s="209">
        <v>-3</v>
      </c>
      <c r="AN64" s="229" t="s">
        <v>1631</v>
      </c>
      <c r="AO64" s="230" t="s">
        <v>114</v>
      </c>
      <c r="AP64" s="209">
        <v>-207</v>
      </c>
      <c r="AQ64" s="209">
        <v>-236</v>
      </c>
      <c r="AR64" s="209">
        <v>29</v>
      </c>
      <c r="AS64" s="209">
        <v>1</v>
      </c>
      <c r="AT64" s="209">
        <v>-112</v>
      </c>
      <c r="AU64" s="209">
        <v>-96</v>
      </c>
      <c r="AV64" s="209">
        <v>-39</v>
      </c>
      <c r="AW64" s="209">
        <v>-62</v>
      </c>
      <c r="AX64" s="209">
        <v>5</v>
      </c>
      <c r="AY64" s="209">
        <v>0</v>
      </c>
      <c r="BB64" s="229" t="s">
        <v>1698</v>
      </c>
      <c r="BC64" s="230" t="s">
        <v>672</v>
      </c>
      <c r="BD64" s="209">
        <v>3</v>
      </c>
      <c r="BE64" s="209">
        <v>3</v>
      </c>
      <c r="BF64" s="209">
        <v>0</v>
      </c>
      <c r="BG64" s="209">
        <v>0</v>
      </c>
      <c r="BH64" s="209">
        <v>0</v>
      </c>
      <c r="BI64" s="209">
        <v>3</v>
      </c>
      <c r="BJ64" s="209">
        <v>0</v>
      </c>
      <c r="BK64" s="209">
        <v>0</v>
      </c>
      <c r="BL64" s="209">
        <v>3</v>
      </c>
      <c r="BM64" s="209">
        <v>0</v>
      </c>
    </row>
    <row r="65" spans="2:65" x14ac:dyDescent="0.25">
      <c r="C65" s="204"/>
      <c r="D65" s="211"/>
      <c r="E65" s="221"/>
      <c r="F65" s="206"/>
      <c r="G65" s="318" t="s">
        <v>1836</v>
      </c>
      <c r="H65" s="318"/>
      <c r="I65" s="318"/>
      <c r="J65" s="206"/>
      <c r="K65" s="318" t="s">
        <v>355</v>
      </c>
      <c r="L65" s="318"/>
      <c r="M65" s="318"/>
      <c r="N65" s="318"/>
      <c r="O65" s="318"/>
      <c r="P65" s="318"/>
      <c r="Q65" s="318"/>
      <c r="R65" s="318"/>
      <c r="S65" s="318"/>
      <c r="U65" s="244" t="s">
        <v>1832</v>
      </c>
      <c r="Z65" s="229" t="s">
        <v>1590</v>
      </c>
      <c r="AA65" s="230" t="s">
        <v>252</v>
      </c>
      <c r="AB65" s="209">
        <v>-12217</v>
      </c>
      <c r="AC65" s="209">
        <v>12012</v>
      </c>
      <c r="AD65" s="209">
        <v>-24230</v>
      </c>
      <c r="AE65" s="209">
        <v>18379</v>
      </c>
      <c r="AF65" s="209">
        <v>-24548</v>
      </c>
      <c r="AG65" s="209">
        <v>-6048</v>
      </c>
      <c r="AH65" s="209">
        <v>1056</v>
      </c>
      <c r="AI65" s="209">
        <v>-7771</v>
      </c>
      <c r="AJ65" s="209">
        <v>667</v>
      </c>
      <c r="AK65" s="209">
        <v>0</v>
      </c>
      <c r="AN65" s="236" t="s">
        <v>1421</v>
      </c>
      <c r="AO65" s="235" t="s">
        <v>601</v>
      </c>
      <c r="AP65" s="209">
        <v>0</v>
      </c>
      <c r="AQ65" s="209">
        <v>0</v>
      </c>
      <c r="AR65" s="209">
        <v>0</v>
      </c>
      <c r="AS65" s="209">
        <v>0</v>
      </c>
      <c r="AT65" s="209">
        <v>0</v>
      </c>
      <c r="AU65" s="209">
        <v>0</v>
      </c>
      <c r="AV65" s="209">
        <v>0</v>
      </c>
      <c r="AW65" s="209">
        <v>0</v>
      </c>
      <c r="AX65" s="209">
        <v>0</v>
      </c>
      <c r="AY65" s="209">
        <v>0</v>
      </c>
      <c r="BB65" s="229" t="s">
        <v>1699</v>
      </c>
      <c r="BC65" s="230" t="s">
        <v>1700</v>
      </c>
      <c r="BD65" s="209">
        <v>0</v>
      </c>
      <c r="BE65" s="209">
        <v>0</v>
      </c>
      <c r="BF65" s="209">
        <v>0</v>
      </c>
      <c r="BG65" s="209">
        <v>0</v>
      </c>
      <c r="BH65" s="209">
        <v>0</v>
      </c>
      <c r="BI65" s="209">
        <v>0</v>
      </c>
      <c r="BJ65" s="209">
        <v>0</v>
      </c>
      <c r="BK65" s="209">
        <v>0</v>
      </c>
      <c r="BL65" s="209">
        <v>0</v>
      </c>
      <c r="BM65" s="209">
        <v>0</v>
      </c>
    </row>
    <row r="66" spans="2:65" x14ac:dyDescent="0.25">
      <c r="C66" s="223"/>
      <c r="D66" s="223"/>
      <c r="E66" s="218" t="s">
        <v>115</v>
      </c>
      <c r="F66" s="215"/>
      <c r="G66" s="216" t="s">
        <v>507</v>
      </c>
      <c r="H66" s="215"/>
      <c r="I66" s="215" t="s">
        <v>1567</v>
      </c>
      <c r="J66" s="217"/>
      <c r="K66" s="218" t="s">
        <v>1579</v>
      </c>
      <c r="L66" s="215"/>
      <c r="M66" s="215" t="s">
        <v>484</v>
      </c>
      <c r="N66" s="219" t="s">
        <v>1847</v>
      </c>
      <c r="O66" s="220"/>
      <c r="P66" s="219" t="s">
        <v>1581</v>
      </c>
      <c r="Q66" s="220"/>
      <c r="R66" s="219" t="s">
        <v>1582</v>
      </c>
      <c r="S66" s="220"/>
      <c r="U66" s="244" t="s">
        <v>1833</v>
      </c>
      <c r="V66" s="244" t="s">
        <v>1834</v>
      </c>
      <c r="Z66" s="229" t="s">
        <v>1591</v>
      </c>
      <c r="AA66" s="230" t="s">
        <v>26</v>
      </c>
      <c r="AB66" s="209">
        <v>460</v>
      </c>
      <c r="AC66" s="209">
        <v>-73</v>
      </c>
      <c r="AD66" s="209">
        <v>533</v>
      </c>
      <c r="AE66" s="209">
        <v>-89</v>
      </c>
      <c r="AF66" s="209">
        <v>389</v>
      </c>
      <c r="AG66" s="209">
        <v>159</v>
      </c>
      <c r="AH66" s="209">
        <v>25</v>
      </c>
      <c r="AI66" s="209">
        <v>-12</v>
      </c>
      <c r="AJ66" s="209">
        <v>147</v>
      </c>
      <c r="AK66" s="209">
        <v>0</v>
      </c>
      <c r="AN66" s="229" t="s">
        <v>461</v>
      </c>
      <c r="AO66" s="230" t="s">
        <v>598</v>
      </c>
      <c r="AP66" s="209">
        <v>-44</v>
      </c>
      <c r="AQ66" s="209">
        <v>-44</v>
      </c>
      <c r="AR66" s="209">
        <v>0</v>
      </c>
      <c r="AS66" s="209">
        <v>0</v>
      </c>
      <c r="AT66" s="209">
        <v>0</v>
      </c>
      <c r="AU66" s="209">
        <v>-44</v>
      </c>
      <c r="AV66" s="209">
        <v>-38</v>
      </c>
      <c r="AW66" s="209">
        <v>-6</v>
      </c>
      <c r="AX66" s="209">
        <v>0</v>
      </c>
      <c r="AY66" s="209">
        <v>0</v>
      </c>
      <c r="BB66" s="229" t="s">
        <v>1701</v>
      </c>
      <c r="BC66" s="230" t="s">
        <v>54</v>
      </c>
      <c r="BD66" s="209">
        <v>41</v>
      </c>
      <c r="BE66" s="209">
        <v>41</v>
      </c>
      <c r="BF66" s="209">
        <v>0</v>
      </c>
      <c r="BG66" s="209">
        <v>0</v>
      </c>
      <c r="BH66" s="209">
        <v>0</v>
      </c>
      <c r="BI66" s="209">
        <v>41</v>
      </c>
      <c r="BJ66" s="209">
        <v>0</v>
      </c>
      <c r="BK66" s="209">
        <v>39</v>
      </c>
      <c r="BL66" s="209">
        <v>1</v>
      </c>
      <c r="BM66" s="209">
        <v>0</v>
      </c>
    </row>
    <row r="67" spans="2:65" x14ac:dyDescent="0.25">
      <c r="B67" s="239">
        <v>1</v>
      </c>
      <c r="C67" s="315" t="s">
        <v>242</v>
      </c>
      <c r="D67" s="240" t="str">
        <f>INDEX($AO$58:$AO$78,MATCH(LARGE($AP$58:$AP$78,ROWS($B$67:$B67)),$AP$58:$AP$78,0),0)</f>
        <v>Hong Kong</v>
      </c>
      <c r="E67" s="233">
        <f>VLOOKUP($D67,$AO$14:$AX$34,2,FALSE)/1000</f>
        <v>412.00599999999997</v>
      </c>
      <c r="F67" s="233"/>
      <c r="G67" s="233">
        <f>VLOOKUP($D67,$AO$14:$AX$34,3,FALSE)/1000</f>
        <v>24.672999999999998</v>
      </c>
      <c r="H67" s="233"/>
      <c r="I67" s="233">
        <f>VLOOKUP($D67,$AO$14:$AX$34,4,FALSE)/1000</f>
        <v>387.33300000000003</v>
      </c>
      <c r="J67" s="233"/>
      <c r="K67" s="233">
        <f>VLOOKUP($D67,$AO$14:$AX$34,5,FALSE)/1000</f>
        <v>10.811999999999999</v>
      </c>
      <c r="L67" s="233"/>
      <c r="M67" s="233">
        <f>VLOOKUP($D67,$AO$14:$AX$34,6,FALSE)/1000</f>
        <v>102.828</v>
      </c>
      <c r="N67" s="233">
        <f>VLOOKUP($D67,$AO$14:$AX$34,8,FALSE)/1000</f>
        <v>19.966000000000001</v>
      </c>
      <c r="O67" s="233"/>
      <c r="P67" s="233">
        <f>VLOOKUP($D67,$AO$14:$AX$34,9,FALSE)/1000</f>
        <v>152.96100000000001</v>
      </c>
      <c r="Q67" s="233"/>
      <c r="R67" s="233">
        <f>VLOOKUP($D67,$AO$14:$AX$34,10,FALSE)/1000</f>
        <v>125.438</v>
      </c>
      <c r="S67" s="211"/>
      <c r="U67" s="246">
        <f>E67-SUM(G67:I67)</f>
        <v>0</v>
      </c>
      <c r="V67" s="246">
        <f>E67-SUM(K67:R67)</f>
        <v>9.9999999997635314E-4</v>
      </c>
      <c r="Z67" s="229" t="s">
        <v>1592</v>
      </c>
      <c r="AA67" s="230" t="s">
        <v>229</v>
      </c>
      <c r="AB67" s="209">
        <v>1453</v>
      </c>
      <c r="AC67" s="209">
        <v>1451</v>
      </c>
      <c r="AD67" s="209">
        <v>2</v>
      </c>
      <c r="AE67" s="209">
        <v>370</v>
      </c>
      <c r="AF67" s="209">
        <v>495</v>
      </c>
      <c r="AG67" s="209">
        <v>588</v>
      </c>
      <c r="AH67" s="209">
        <v>192</v>
      </c>
      <c r="AI67" s="209">
        <v>395</v>
      </c>
      <c r="AJ67" s="209">
        <v>0</v>
      </c>
      <c r="AK67" s="209">
        <v>0</v>
      </c>
      <c r="AN67" s="229" t="s">
        <v>1632</v>
      </c>
      <c r="AO67" s="230" t="s">
        <v>581</v>
      </c>
      <c r="AP67" s="209">
        <v>-1</v>
      </c>
      <c r="AQ67" s="209">
        <v>-1</v>
      </c>
      <c r="AR67" s="209">
        <v>0</v>
      </c>
      <c r="AS67" s="209">
        <v>0</v>
      </c>
      <c r="AT67" s="209">
        <v>0</v>
      </c>
      <c r="AU67" s="209">
        <v>-1</v>
      </c>
      <c r="AV67" s="209">
        <v>0</v>
      </c>
      <c r="AW67" s="209">
        <v>-1</v>
      </c>
      <c r="AX67" s="209">
        <v>0</v>
      </c>
      <c r="AY67" s="209">
        <v>0</v>
      </c>
      <c r="BB67" s="229" t="s">
        <v>1702</v>
      </c>
      <c r="BC67" s="230" t="s">
        <v>642</v>
      </c>
      <c r="BD67" s="209">
        <v>0</v>
      </c>
      <c r="BE67" s="209">
        <v>0</v>
      </c>
      <c r="BF67" s="209">
        <v>0</v>
      </c>
      <c r="BG67" s="209">
        <v>0</v>
      </c>
      <c r="BH67" s="209">
        <v>0</v>
      </c>
      <c r="BI67" s="209">
        <v>0</v>
      </c>
      <c r="BJ67" s="209">
        <v>0</v>
      </c>
      <c r="BK67" s="209">
        <v>0</v>
      </c>
      <c r="BL67" s="209">
        <v>0</v>
      </c>
      <c r="BM67" s="209">
        <v>0</v>
      </c>
    </row>
    <row r="68" spans="2:65" x14ac:dyDescent="0.25">
      <c r="B68" s="239">
        <v>2</v>
      </c>
      <c r="C68" s="316"/>
      <c r="D68" s="240" t="str">
        <f>INDEX($AO$58:$AO$78,MATCH(LARGE($AP$58:$AP$78,ROWS($B$67:$B68)),$AP$58:$AP$78,0),0)</f>
        <v>Jersey</v>
      </c>
      <c r="E68" s="233">
        <f t="shared" ref="E68:E74" si="30">VLOOKUP($D68,$AO$14:$AX$34,2,FALSE)/1000</f>
        <v>28.841000000000001</v>
      </c>
      <c r="F68" s="233"/>
      <c r="G68" s="233">
        <f t="shared" ref="G68:G74" si="31">VLOOKUP($D68,$AO$14:$AX$34,3,FALSE)/1000</f>
        <v>24.681000000000001</v>
      </c>
      <c r="H68" s="233"/>
      <c r="I68" s="233">
        <f t="shared" ref="I68:I74" si="32">VLOOKUP($D68,$AO$14:$AX$34,4,FALSE)/1000</f>
        <v>4.1589999999999998</v>
      </c>
      <c r="J68" s="233"/>
      <c r="K68" s="233">
        <f t="shared" ref="K68:K74" si="33">VLOOKUP($D68,$AO$14:$AX$34,5,FALSE)/1000</f>
        <v>0.1</v>
      </c>
      <c r="L68" s="233"/>
      <c r="M68" s="233">
        <f t="shared" ref="M68:M74" si="34">VLOOKUP($D68,$AO$14:$AX$34,6,FALSE)/1000</f>
        <v>5.6000000000000001E-2</v>
      </c>
      <c r="N68" s="233">
        <f t="shared" ref="N68:N74" si="35">VLOOKUP($D68,$AO$14:$AX$34,8,FALSE)/1000</f>
        <v>13.423</v>
      </c>
      <c r="O68" s="233"/>
      <c r="P68" s="233">
        <f t="shared" ref="P68:P74" si="36">VLOOKUP($D68,$AO$14:$AX$34,9,FALSE)/1000</f>
        <v>10.659000000000001</v>
      </c>
      <c r="Q68" s="233"/>
      <c r="R68" s="233">
        <f t="shared" ref="R68:R74" si="37">VLOOKUP($D68,$AO$14:$AX$34,10,FALSE)/1000</f>
        <v>4.6029999999999998</v>
      </c>
      <c r="S68" s="211"/>
      <c r="U68" s="246">
        <f t="shared" ref="U68:U76" si="38">E68-SUM(G68:I68)</f>
        <v>1.0000000000012221E-3</v>
      </c>
      <c r="V68" s="246">
        <f t="shared" ref="V68:V76" si="39">E68-SUM(K68:R68)</f>
        <v>0</v>
      </c>
      <c r="Z68" s="229" t="s">
        <v>1593</v>
      </c>
      <c r="AA68" s="230" t="s">
        <v>50</v>
      </c>
      <c r="AB68" s="209">
        <v>-1239</v>
      </c>
      <c r="AC68" s="209">
        <v>-1233</v>
      </c>
      <c r="AD68" s="209">
        <v>-5</v>
      </c>
      <c r="AE68" s="209">
        <v>-214</v>
      </c>
      <c r="AF68" s="209">
        <v>-860</v>
      </c>
      <c r="AG68" s="209">
        <v>-165</v>
      </c>
      <c r="AH68" s="209">
        <v>205</v>
      </c>
      <c r="AI68" s="209">
        <v>-376</v>
      </c>
      <c r="AJ68" s="209">
        <v>6</v>
      </c>
      <c r="AK68" s="209">
        <v>0</v>
      </c>
      <c r="AN68" s="229" t="s">
        <v>1633</v>
      </c>
      <c r="AO68" s="230" t="s">
        <v>241</v>
      </c>
      <c r="AP68" s="209">
        <v>19</v>
      </c>
      <c r="AQ68" s="209">
        <v>129</v>
      </c>
      <c r="AR68" s="209">
        <v>-109</v>
      </c>
      <c r="AS68" s="209">
        <v>-11</v>
      </c>
      <c r="AT68" s="209">
        <v>-76</v>
      </c>
      <c r="AU68" s="209">
        <v>107</v>
      </c>
      <c r="AV68" s="209">
        <v>46</v>
      </c>
      <c r="AW68" s="209">
        <v>92</v>
      </c>
      <c r="AX68" s="209">
        <v>-32</v>
      </c>
      <c r="AY68" s="209">
        <v>0</v>
      </c>
      <c r="BB68" s="229" t="s">
        <v>1703</v>
      </c>
      <c r="BC68" s="230" t="s">
        <v>56</v>
      </c>
      <c r="BD68" s="209">
        <v>689</v>
      </c>
      <c r="BE68" s="209">
        <v>55</v>
      </c>
      <c r="BF68" s="209">
        <v>634</v>
      </c>
      <c r="BG68" s="209">
        <v>10</v>
      </c>
      <c r="BH68" s="209">
        <v>481</v>
      </c>
      <c r="BI68" s="209">
        <v>198</v>
      </c>
      <c r="BJ68" s="209">
        <v>0</v>
      </c>
      <c r="BK68" s="209">
        <v>125</v>
      </c>
      <c r="BL68" s="209">
        <v>73</v>
      </c>
      <c r="BM68" s="209">
        <v>0</v>
      </c>
    </row>
    <row r="69" spans="2:65" x14ac:dyDescent="0.25">
      <c r="B69" s="239">
        <v>3</v>
      </c>
      <c r="C69" s="316"/>
      <c r="D69" s="240" t="str">
        <f>INDEX($AO$58:$AO$78,MATCH(LARGE($AP$58:$AP$78,ROWS($B$67:$B69)),$AP$58:$AP$78,0),0)</f>
        <v>Bahamas</v>
      </c>
      <c r="E69" s="233">
        <f t="shared" si="30"/>
        <v>3.0259999999999998</v>
      </c>
      <c r="F69" s="233"/>
      <c r="G69" s="233">
        <f t="shared" si="31"/>
        <v>3.004</v>
      </c>
      <c r="H69" s="233"/>
      <c r="I69" s="233">
        <f t="shared" si="32"/>
        <v>2.1000000000000001E-2</v>
      </c>
      <c r="J69" s="233"/>
      <c r="K69" s="233">
        <f t="shared" si="33"/>
        <v>0.59599999999999997</v>
      </c>
      <c r="L69" s="233"/>
      <c r="M69" s="233">
        <f>VLOOKUP($D69,$AO$14:$AX$34,6,FALSE)/1000</f>
        <v>0</v>
      </c>
      <c r="N69" s="233">
        <f t="shared" si="35"/>
        <v>1.292</v>
      </c>
      <c r="O69" s="233"/>
      <c r="P69" s="233">
        <f t="shared" si="36"/>
        <v>1.097</v>
      </c>
      <c r="Q69" s="233"/>
      <c r="R69" s="233">
        <f t="shared" si="37"/>
        <v>3.9E-2</v>
      </c>
      <c r="S69" s="211"/>
      <c r="U69" s="246">
        <f t="shared" si="38"/>
        <v>9.9999999999988987E-4</v>
      </c>
      <c r="V69" s="246">
        <f t="shared" si="39"/>
        <v>1.9999999999997797E-3</v>
      </c>
      <c r="Z69" s="229" t="s">
        <v>1594</v>
      </c>
      <c r="AA69" s="230" t="s">
        <v>203</v>
      </c>
      <c r="AB69" s="209">
        <v>48</v>
      </c>
      <c r="AC69" s="209">
        <v>48</v>
      </c>
      <c r="AD69" s="209">
        <v>0</v>
      </c>
      <c r="AE69" s="209">
        <v>49</v>
      </c>
      <c r="AF69" s="209">
        <v>0</v>
      </c>
      <c r="AG69" s="209">
        <v>0</v>
      </c>
      <c r="AH69" s="209">
        <v>0</v>
      </c>
      <c r="AI69" s="209">
        <v>0</v>
      </c>
      <c r="AJ69" s="209">
        <v>0</v>
      </c>
      <c r="AK69" s="209">
        <v>0</v>
      </c>
      <c r="AN69" s="229" t="s">
        <v>1634</v>
      </c>
      <c r="AO69" s="230" t="s">
        <v>603</v>
      </c>
      <c r="AP69" s="209">
        <v>6</v>
      </c>
      <c r="AQ69" s="209">
        <v>6</v>
      </c>
      <c r="AR69" s="209">
        <v>0</v>
      </c>
      <c r="AS69" s="209">
        <v>0</v>
      </c>
      <c r="AT69" s="209">
        <v>0</v>
      </c>
      <c r="AU69" s="209">
        <v>6</v>
      </c>
      <c r="AV69" s="209">
        <v>0</v>
      </c>
      <c r="AW69" s="209">
        <v>0</v>
      </c>
      <c r="AX69" s="209">
        <v>6</v>
      </c>
      <c r="AY69" s="209">
        <v>0</v>
      </c>
      <c r="BB69" s="229" t="s">
        <v>1704</v>
      </c>
      <c r="BC69" s="230" t="s">
        <v>668</v>
      </c>
      <c r="BD69" s="209">
        <v>0</v>
      </c>
      <c r="BE69" s="209">
        <v>0</v>
      </c>
      <c r="BF69" s="209">
        <v>0</v>
      </c>
      <c r="BG69" s="209">
        <v>0</v>
      </c>
      <c r="BH69" s="209">
        <v>0</v>
      </c>
      <c r="BI69" s="209">
        <v>0</v>
      </c>
      <c r="BJ69" s="209">
        <v>0</v>
      </c>
      <c r="BK69" s="209">
        <v>0</v>
      </c>
      <c r="BL69" s="209">
        <v>0</v>
      </c>
      <c r="BM69" s="209">
        <v>0</v>
      </c>
    </row>
    <row r="70" spans="2:65" x14ac:dyDescent="0.25">
      <c r="B70" s="239">
        <v>4</v>
      </c>
      <c r="C70" s="316"/>
      <c r="D70" s="240" t="str">
        <f>INDEX($AO$58:$AO$78,MATCH(LARGE($AP$58:$AP$78,ROWS($B$67:$B70)),$AP$58:$AP$78,0),0)</f>
        <v>Bermuda</v>
      </c>
      <c r="E70" s="233">
        <f t="shared" si="30"/>
        <v>9.14</v>
      </c>
      <c r="F70" s="233"/>
      <c r="G70" s="233">
        <f t="shared" si="31"/>
        <v>6.8120000000000003</v>
      </c>
      <c r="H70" s="233"/>
      <c r="I70" s="233">
        <f t="shared" si="32"/>
        <v>2.3279999999999998</v>
      </c>
      <c r="J70" s="233"/>
      <c r="K70" s="233">
        <f t="shared" si="33"/>
        <v>0.29499999999999998</v>
      </c>
      <c r="L70" s="233"/>
      <c r="M70" s="233">
        <f t="shared" si="34"/>
        <v>0.123</v>
      </c>
      <c r="N70" s="233">
        <f t="shared" si="35"/>
        <v>2.8039999999999998</v>
      </c>
      <c r="O70" s="233"/>
      <c r="P70" s="233">
        <f t="shared" si="36"/>
        <v>3.964</v>
      </c>
      <c r="Q70" s="233"/>
      <c r="R70" s="233">
        <f t="shared" si="37"/>
        <v>1.9530000000000001</v>
      </c>
      <c r="S70" s="211"/>
      <c r="U70" s="246">
        <f t="shared" si="38"/>
        <v>0</v>
      </c>
      <c r="V70" s="246">
        <f t="shared" si="39"/>
        <v>1.0000000000012221E-3</v>
      </c>
      <c r="Z70" s="229" t="s">
        <v>1595</v>
      </c>
      <c r="AA70" s="230" t="s">
        <v>42</v>
      </c>
      <c r="AB70" s="209">
        <v>-47</v>
      </c>
      <c r="AC70" s="209">
        <v>-47</v>
      </c>
      <c r="AD70" s="209">
        <v>0</v>
      </c>
      <c r="AE70" s="209">
        <v>-5</v>
      </c>
      <c r="AF70" s="209">
        <v>-44</v>
      </c>
      <c r="AG70" s="209">
        <v>3</v>
      </c>
      <c r="AH70" s="209">
        <v>0</v>
      </c>
      <c r="AI70" s="209">
        <v>3</v>
      </c>
      <c r="AJ70" s="209">
        <v>0</v>
      </c>
      <c r="AK70" s="209">
        <v>0</v>
      </c>
      <c r="AN70" s="229" t="s">
        <v>1635</v>
      </c>
      <c r="AO70" s="230" t="s">
        <v>253</v>
      </c>
      <c r="AP70" s="209">
        <v>987</v>
      </c>
      <c r="AQ70" s="209">
        <v>986</v>
      </c>
      <c r="AR70" s="209">
        <v>1</v>
      </c>
      <c r="AS70" s="209">
        <v>572</v>
      </c>
      <c r="AT70" s="209">
        <v>0</v>
      </c>
      <c r="AU70" s="209">
        <v>415</v>
      </c>
      <c r="AV70" s="209">
        <v>352</v>
      </c>
      <c r="AW70" s="209">
        <v>59</v>
      </c>
      <c r="AX70" s="209">
        <v>3</v>
      </c>
      <c r="AY70" s="209">
        <v>0</v>
      </c>
      <c r="BB70" s="229" t="s">
        <v>1705</v>
      </c>
      <c r="BC70" s="230" t="s">
        <v>640</v>
      </c>
      <c r="BD70" s="209">
        <v>1</v>
      </c>
      <c r="BE70" s="209">
        <v>1</v>
      </c>
      <c r="BF70" s="209">
        <v>0</v>
      </c>
      <c r="BG70" s="209">
        <v>0</v>
      </c>
      <c r="BH70" s="209">
        <v>1</v>
      </c>
      <c r="BI70" s="209">
        <v>0</v>
      </c>
      <c r="BJ70" s="209">
        <v>0</v>
      </c>
      <c r="BK70" s="209">
        <v>0</v>
      </c>
      <c r="BL70" s="209">
        <v>0</v>
      </c>
      <c r="BM70" s="209">
        <v>0</v>
      </c>
    </row>
    <row r="71" spans="2:65" x14ac:dyDescent="0.25">
      <c r="B71" s="239">
        <v>5</v>
      </c>
      <c r="C71" s="317"/>
      <c r="D71" s="240" t="str">
        <f>INDEX($AO$58:$AO$78,MATCH(LARGE($AP$58:$AP$78,ROWS($B$67:$B71)),$AP$58:$AP$78,0),0)</f>
        <v>Singapore</v>
      </c>
      <c r="E71" s="234">
        <f t="shared" si="30"/>
        <v>108.878</v>
      </c>
      <c r="F71" s="234"/>
      <c r="G71" s="234">
        <f t="shared" si="31"/>
        <v>26.1</v>
      </c>
      <c r="H71" s="234"/>
      <c r="I71" s="234">
        <f t="shared" si="32"/>
        <v>82.778000000000006</v>
      </c>
      <c r="J71" s="234"/>
      <c r="K71" s="234">
        <f t="shared" si="33"/>
        <v>8.0839999999999996</v>
      </c>
      <c r="L71" s="234"/>
      <c r="M71" s="234">
        <f t="shared" si="34"/>
        <v>33.935000000000002</v>
      </c>
      <c r="N71" s="234">
        <f t="shared" si="35"/>
        <v>4.43</v>
      </c>
      <c r="O71" s="234"/>
      <c r="P71" s="234">
        <f t="shared" si="36"/>
        <v>32.18</v>
      </c>
      <c r="Q71" s="234"/>
      <c r="R71" s="234">
        <f t="shared" si="37"/>
        <v>30.248000000000001</v>
      </c>
      <c r="S71" s="224"/>
      <c r="U71" s="246">
        <f t="shared" si="38"/>
        <v>0</v>
      </c>
      <c r="V71" s="246">
        <f t="shared" si="39"/>
        <v>9.9999999999056399E-4</v>
      </c>
      <c r="Z71" s="229" t="s">
        <v>1596</v>
      </c>
      <c r="AA71" s="230" t="s">
        <v>226</v>
      </c>
      <c r="AB71" s="209">
        <v>9</v>
      </c>
      <c r="AC71" s="209">
        <v>9</v>
      </c>
      <c r="AD71" s="209">
        <v>0</v>
      </c>
      <c r="AE71" s="209">
        <v>0</v>
      </c>
      <c r="AF71" s="209">
        <v>0</v>
      </c>
      <c r="AG71" s="209">
        <v>9</v>
      </c>
      <c r="AH71" s="209">
        <v>0</v>
      </c>
      <c r="AI71" s="209">
        <v>9</v>
      </c>
      <c r="AJ71" s="209">
        <v>0</v>
      </c>
      <c r="AK71" s="209">
        <v>0</v>
      </c>
      <c r="AN71" s="229" t="s">
        <v>1636</v>
      </c>
      <c r="AO71" s="230" t="s">
        <v>262</v>
      </c>
      <c r="AP71" s="209">
        <v>1108</v>
      </c>
      <c r="AQ71" s="209">
        <v>1025</v>
      </c>
      <c r="AR71" s="209">
        <v>82</v>
      </c>
      <c r="AS71" s="209">
        <v>-68</v>
      </c>
      <c r="AT71" s="209">
        <v>-37</v>
      </c>
      <c r="AU71" s="209">
        <v>1212</v>
      </c>
      <c r="AV71" s="209">
        <v>-253</v>
      </c>
      <c r="AW71" s="209">
        <v>1164</v>
      </c>
      <c r="AX71" s="209">
        <v>301</v>
      </c>
      <c r="AY71" s="209">
        <v>0</v>
      </c>
      <c r="BB71" s="229" t="s">
        <v>1706</v>
      </c>
      <c r="BC71" s="230" t="s">
        <v>208</v>
      </c>
      <c r="BD71" s="209">
        <v>8058</v>
      </c>
      <c r="BE71" s="209">
        <v>2271</v>
      </c>
      <c r="BF71" s="209">
        <v>5787</v>
      </c>
      <c r="BG71" s="209">
        <v>248</v>
      </c>
      <c r="BH71" s="209">
        <v>3604</v>
      </c>
      <c r="BI71" s="209">
        <v>4206</v>
      </c>
      <c r="BJ71" s="209">
        <v>3</v>
      </c>
      <c r="BK71" s="209">
        <v>3113</v>
      </c>
      <c r="BL71" s="209">
        <v>1090</v>
      </c>
      <c r="BM71" s="209">
        <v>0</v>
      </c>
    </row>
    <row r="72" spans="2:65" x14ac:dyDescent="0.25">
      <c r="B72" s="239">
        <v>1</v>
      </c>
      <c r="C72" s="319" t="s">
        <v>255</v>
      </c>
      <c r="D72" s="242" t="str">
        <f>INDEX($AO$58:$AO$78,MATCH(SMALL($AP$58:$AP$78,ROWS($B$72:$B72)),$AP$58:$AP$78,0),0)</f>
        <v>Cayman Islands</v>
      </c>
      <c r="E72" s="233">
        <f t="shared" si="30"/>
        <v>43.883000000000003</v>
      </c>
      <c r="F72" s="233"/>
      <c r="G72" s="233">
        <f t="shared" si="31"/>
        <v>43.817999999999998</v>
      </c>
      <c r="H72" s="233"/>
      <c r="I72" s="233">
        <f t="shared" si="32"/>
        <v>6.5000000000000002E-2</v>
      </c>
      <c r="J72" s="233"/>
      <c r="K72" s="233">
        <f t="shared" si="33"/>
        <v>0.27100000000000002</v>
      </c>
      <c r="L72" s="233"/>
      <c r="M72" s="233">
        <f t="shared" si="34"/>
        <v>8.6999999999999994E-2</v>
      </c>
      <c r="N72" s="233">
        <f t="shared" si="35"/>
        <v>37.185000000000002</v>
      </c>
      <c r="O72" s="233"/>
      <c r="P72" s="233">
        <f t="shared" si="36"/>
        <v>5.24</v>
      </c>
      <c r="Q72" s="233"/>
      <c r="R72" s="233">
        <f t="shared" si="37"/>
        <v>1.1000000000000001</v>
      </c>
      <c r="S72" s="211"/>
      <c r="U72" s="246">
        <f t="shared" si="38"/>
        <v>0</v>
      </c>
      <c r="V72" s="246">
        <f t="shared" si="39"/>
        <v>0</v>
      </c>
      <c r="Z72" s="229" t="s">
        <v>1597</v>
      </c>
      <c r="AA72" s="230" t="s">
        <v>1598</v>
      </c>
      <c r="AB72" s="209">
        <v>-2</v>
      </c>
      <c r="AC72" s="209">
        <v>-2</v>
      </c>
      <c r="AD72" s="209">
        <v>0</v>
      </c>
      <c r="AE72" s="209">
        <v>0</v>
      </c>
      <c r="AF72" s="209">
        <v>0</v>
      </c>
      <c r="AG72" s="209">
        <v>-2</v>
      </c>
      <c r="AH72" s="209">
        <v>0</v>
      </c>
      <c r="AI72" s="209">
        <v>-2</v>
      </c>
      <c r="AJ72" s="209">
        <v>0</v>
      </c>
      <c r="AK72" s="209">
        <v>0</v>
      </c>
      <c r="AN72" s="229" t="s">
        <v>1637</v>
      </c>
      <c r="AO72" s="230" t="s">
        <v>384</v>
      </c>
      <c r="AP72" s="209">
        <v>285</v>
      </c>
      <c r="AQ72" s="209">
        <v>285</v>
      </c>
      <c r="AR72" s="209">
        <v>0</v>
      </c>
      <c r="AS72" s="209">
        <v>0</v>
      </c>
      <c r="AT72" s="209">
        <v>0</v>
      </c>
      <c r="AU72" s="209">
        <v>285</v>
      </c>
      <c r="AV72" s="209">
        <v>141</v>
      </c>
      <c r="AW72" s="209">
        <v>144</v>
      </c>
      <c r="AX72" s="209">
        <v>0</v>
      </c>
      <c r="AY72" s="209">
        <v>0</v>
      </c>
      <c r="BB72" s="229" t="s">
        <v>1707</v>
      </c>
      <c r="BC72" s="230" t="s">
        <v>51</v>
      </c>
      <c r="BD72" s="209">
        <v>706</v>
      </c>
      <c r="BE72" s="209">
        <v>105</v>
      </c>
      <c r="BF72" s="209">
        <v>601</v>
      </c>
      <c r="BG72" s="209">
        <v>107</v>
      </c>
      <c r="BH72" s="209">
        <v>146</v>
      </c>
      <c r="BI72" s="209">
        <v>453</v>
      </c>
      <c r="BJ72" s="209">
        <v>0</v>
      </c>
      <c r="BK72" s="209">
        <v>222</v>
      </c>
      <c r="BL72" s="209">
        <v>232</v>
      </c>
      <c r="BM72" s="209">
        <v>0</v>
      </c>
    </row>
    <row r="73" spans="2:65" x14ac:dyDescent="0.25">
      <c r="B73" s="239">
        <v>2</v>
      </c>
      <c r="C73" s="316"/>
      <c r="D73" s="240" t="str">
        <f>INDEX($AO$58:$AO$78,MATCH(SMALL($AP$58:$AP$78,ROWS($B$72:$B73)),$AP$58:$AP$78,0),0)</f>
        <v>West Indies UK</v>
      </c>
      <c r="E73" s="233">
        <f t="shared" si="30"/>
        <v>11.581</v>
      </c>
      <c r="F73" s="233"/>
      <c r="G73" s="233">
        <f t="shared" si="31"/>
        <v>11.468</v>
      </c>
      <c r="H73" s="233"/>
      <c r="I73" s="233">
        <f t="shared" si="32"/>
        <v>0.114</v>
      </c>
      <c r="J73" s="233"/>
      <c r="K73" s="233">
        <f t="shared" si="33"/>
        <v>0.10100000000000001</v>
      </c>
      <c r="L73" s="233"/>
      <c r="M73" s="233">
        <f t="shared" si="34"/>
        <v>1E-3</v>
      </c>
      <c r="N73" s="233">
        <f t="shared" si="35"/>
        <v>1.889</v>
      </c>
      <c r="O73" s="233"/>
      <c r="P73" s="233">
        <f t="shared" si="36"/>
        <v>8.3859999999999992</v>
      </c>
      <c r="Q73" s="233"/>
      <c r="R73" s="233">
        <f t="shared" si="37"/>
        <v>1.204</v>
      </c>
      <c r="S73" s="211"/>
      <c r="U73" s="246">
        <f t="shared" si="38"/>
        <v>-1.0000000000012221E-3</v>
      </c>
      <c r="V73" s="246">
        <f t="shared" si="39"/>
        <v>0</v>
      </c>
      <c r="Z73" s="229" t="s">
        <v>1599</v>
      </c>
      <c r="AA73" s="230" t="s">
        <v>1600</v>
      </c>
      <c r="AB73" s="209">
        <v>1</v>
      </c>
      <c r="AC73" s="209">
        <v>1</v>
      </c>
      <c r="AD73" s="209">
        <v>0</v>
      </c>
      <c r="AE73" s="209">
        <v>0</v>
      </c>
      <c r="AF73" s="209">
        <v>0</v>
      </c>
      <c r="AG73" s="209">
        <v>1</v>
      </c>
      <c r="AH73" s="209">
        <v>0</v>
      </c>
      <c r="AI73" s="209">
        <v>0</v>
      </c>
      <c r="AJ73" s="209">
        <v>1</v>
      </c>
      <c r="AK73" s="209">
        <v>0</v>
      </c>
      <c r="AN73" s="229" t="s">
        <v>1638</v>
      </c>
      <c r="AO73" s="230" t="s">
        <v>265</v>
      </c>
      <c r="AP73" s="209">
        <v>53</v>
      </c>
      <c r="AQ73" s="209">
        <v>-9</v>
      </c>
      <c r="AR73" s="209">
        <v>62</v>
      </c>
      <c r="AS73" s="209">
        <v>-5</v>
      </c>
      <c r="AT73" s="209">
        <v>-9</v>
      </c>
      <c r="AU73" s="209">
        <v>68</v>
      </c>
      <c r="AV73" s="209">
        <v>18</v>
      </c>
      <c r="AW73" s="209">
        <v>39</v>
      </c>
      <c r="AX73" s="209">
        <v>10</v>
      </c>
      <c r="AY73" s="209">
        <v>0</v>
      </c>
      <c r="BB73" s="229" t="s">
        <v>1708</v>
      </c>
      <c r="BC73" s="230" t="s">
        <v>238</v>
      </c>
      <c r="BD73" s="209">
        <v>13</v>
      </c>
      <c r="BE73" s="209">
        <v>13</v>
      </c>
      <c r="BF73" s="209">
        <v>0</v>
      </c>
      <c r="BG73" s="209">
        <v>7</v>
      </c>
      <c r="BH73" s="209">
        <v>0</v>
      </c>
      <c r="BI73" s="209">
        <v>6</v>
      </c>
      <c r="BJ73" s="209">
        <v>0</v>
      </c>
      <c r="BK73" s="209">
        <v>6</v>
      </c>
      <c r="BL73" s="209">
        <v>0</v>
      </c>
      <c r="BM73" s="209">
        <v>0</v>
      </c>
    </row>
    <row r="74" spans="2:65" x14ac:dyDescent="0.25">
      <c r="B74" s="239">
        <v>3</v>
      </c>
      <c r="C74" s="316"/>
      <c r="D74" s="240" t="str">
        <f>INDEX($AO$58:$AO$78,MATCH(SMALL($AP$58:$AP$78,ROWS($B$72:$B74)),$AP$58:$AP$78,0),0)</f>
        <v>Isle of Man</v>
      </c>
      <c r="E74" s="233">
        <f t="shared" si="30"/>
        <v>6.194</v>
      </c>
      <c r="F74" s="233"/>
      <c r="G74" s="233">
        <f t="shared" si="31"/>
        <v>4.0129999999999999</v>
      </c>
      <c r="H74" s="233"/>
      <c r="I74" s="233">
        <f t="shared" si="32"/>
        <v>2.181</v>
      </c>
      <c r="J74" s="233"/>
      <c r="K74" s="233">
        <f t="shared" si="33"/>
        <v>6.6000000000000003E-2</v>
      </c>
      <c r="L74" s="233"/>
      <c r="M74" s="233">
        <f t="shared" si="34"/>
        <v>0.32700000000000001</v>
      </c>
      <c r="N74" s="233">
        <f t="shared" si="35"/>
        <v>0.19600000000000001</v>
      </c>
      <c r="O74" s="233"/>
      <c r="P74" s="233">
        <f t="shared" si="36"/>
        <v>3.4590000000000001</v>
      </c>
      <c r="Q74" s="233"/>
      <c r="R74" s="233">
        <f t="shared" si="37"/>
        <v>2.1459999999999999</v>
      </c>
      <c r="S74" s="211"/>
      <c r="U74" s="246">
        <f t="shared" si="38"/>
        <v>0</v>
      </c>
      <c r="V74" s="246">
        <f t="shared" si="39"/>
        <v>0</v>
      </c>
      <c r="Z74" s="229" t="s">
        <v>1601</v>
      </c>
      <c r="AA74" s="230" t="s">
        <v>530</v>
      </c>
      <c r="AB74" s="209">
        <v>0</v>
      </c>
      <c r="AC74" s="209">
        <v>0</v>
      </c>
      <c r="AD74" s="209">
        <v>0</v>
      </c>
      <c r="AE74" s="209">
        <v>0</v>
      </c>
      <c r="AF74" s="209">
        <v>0</v>
      </c>
      <c r="AG74" s="209">
        <v>0</v>
      </c>
      <c r="AH74" s="209">
        <v>0</v>
      </c>
      <c r="AI74" s="209">
        <v>0</v>
      </c>
      <c r="AJ74" s="209">
        <v>0</v>
      </c>
      <c r="AK74" s="209">
        <v>0</v>
      </c>
      <c r="AN74" s="229" t="s">
        <v>1639</v>
      </c>
      <c r="AO74" s="230" t="s">
        <v>245</v>
      </c>
      <c r="AP74" s="209">
        <v>782</v>
      </c>
      <c r="AQ74" s="209">
        <v>2421</v>
      </c>
      <c r="AR74" s="209">
        <v>-1639</v>
      </c>
      <c r="AS74" s="209">
        <v>905</v>
      </c>
      <c r="AT74" s="209">
        <v>1391</v>
      </c>
      <c r="AU74" s="209">
        <v>-1514</v>
      </c>
      <c r="AV74" s="209">
        <v>69</v>
      </c>
      <c r="AW74" s="209">
        <v>-1673</v>
      </c>
      <c r="AX74" s="209">
        <v>90</v>
      </c>
      <c r="AY74" s="209">
        <v>0</v>
      </c>
      <c r="BB74" s="229" t="s">
        <v>1709</v>
      </c>
      <c r="BC74" s="230" t="s">
        <v>680</v>
      </c>
      <c r="BD74" s="209">
        <v>13</v>
      </c>
      <c r="BE74" s="209">
        <v>13</v>
      </c>
      <c r="BF74" s="209">
        <v>0</v>
      </c>
      <c r="BG74" s="209">
        <v>10</v>
      </c>
      <c r="BH74" s="209">
        <v>-3</v>
      </c>
      <c r="BI74" s="209">
        <v>6</v>
      </c>
      <c r="BJ74" s="209">
        <v>1</v>
      </c>
      <c r="BK74" s="209">
        <v>0</v>
      </c>
      <c r="BL74" s="209">
        <v>4</v>
      </c>
      <c r="BM74" s="209">
        <v>0</v>
      </c>
    </row>
    <row r="75" spans="2:65" x14ac:dyDescent="0.25">
      <c r="B75" s="239">
        <v>4</v>
      </c>
      <c r="C75" s="316"/>
      <c r="D75" s="240"/>
      <c r="E75" s="233"/>
      <c r="F75" s="233"/>
      <c r="G75" s="233"/>
      <c r="H75" s="256" t="s">
        <v>1851</v>
      </c>
      <c r="I75" s="233"/>
      <c r="J75" s="233"/>
      <c r="K75" s="233"/>
      <c r="L75" s="233"/>
      <c r="M75" s="233"/>
      <c r="N75" s="233"/>
      <c r="O75" s="233"/>
      <c r="P75" s="233"/>
      <c r="Q75" s="233"/>
      <c r="R75" s="233"/>
      <c r="S75" s="211"/>
      <c r="U75" s="246">
        <f t="shared" si="38"/>
        <v>0</v>
      </c>
      <c r="V75" s="246">
        <f t="shared" si="39"/>
        <v>0</v>
      </c>
      <c r="Z75" s="229" t="s">
        <v>189</v>
      </c>
      <c r="AA75" s="230" t="s">
        <v>233</v>
      </c>
      <c r="AB75" s="209">
        <v>252</v>
      </c>
      <c r="AC75" s="209">
        <v>252</v>
      </c>
      <c r="AD75" s="209">
        <v>0</v>
      </c>
      <c r="AE75" s="209">
        <v>101</v>
      </c>
      <c r="AF75" s="209">
        <v>151</v>
      </c>
      <c r="AG75" s="209">
        <v>1</v>
      </c>
      <c r="AH75" s="209">
        <v>0</v>
      </c>
      <c r="AI75" s="209">
        <v>0</v>
      </c>
      <c r="AJ75" s="209">
        <v>1</v>
      </c>
      <c r="AK75" s="209">
        <v>0</v>
      </c>
      <c r="AN75" s="229" t="s">
        <v>1640</v>
      </c>
      <c r="AO75" s="230" t="s">
        <v>230</v>
      </c>
      <c r="AP75" s="209">
        <v>17</v>
      </c>
      <c r="AQ75" s="209">
        <v>9</v>
      </c>
      <c r="AR75" s="209">
        <v>7</v>
      </c>
      <c r="AS75" s="209">
        <v>16</v>
      </c>
      <c r="AT75" s="209">
        <v>1</v>
      </c>
      <c r="AU75" s="209">
        <v>1</v>
      </c>
      <c r="AV75" s="209">
        <v>0</v>
      </c>
      <c r="AW75" s="209">
        <v>7</v>
      </c>
      <c r="AX75" s="209">
        <v>-6</v>
      </c>
      <c r="AY75" s="209">
        <v>0</v>
      </c>
      <c r="BB75" s="229" t="s">
        <v>1710</v>
      </c>
      <c r="BC75" s="230" t="s">
        <v>45</v>
      </c>
      <c r="BD75" s="209">
        <v>17</v>
      </c>
      <c r="BE75" s="209">
        <v>17</v>
      </c>
      <c r="BF75" s="209">
        <v>0</v>
      </c>
      <c r="BG75" s="209">
        <v>15</v>
      </c>
      <c r="BH75" s="209">
        <v>0</v>
      </c>
      <c r="BI75" s="209">
        <v>1</v>
      </c>
      <c r="BJ75" s="209">
        <v>0</v>
      </c>
      <c r="BK75" s="209">
        <v>0</v>
      </c>
      <c r="BL75" s="209">
        <v>1</v>
      </c>
      <c r="BM75" s="209">
        <v>0</v>
      </c>
    </row>
    <row r="76" spans="2:65" x14ac:dyDescent="0.25">
      <c r="B76" s="239">
        <v>5</v>
      </c>
      <c r="C76" s="316"/>
      <c r="E76" s="233"/>
      <c r="F76" s="233"/>
      <c r="G76" s="233"/>
      <c r="I76" s="233"/>
      <c r="J76" s="233"/>
      <c r="K76" s="233"/>
      <c r="L76" s="233"/>
      <c r="M76" s="233"/>
      <c r="N76" s="233"/>
      <c r="O76" s="233"/>
      <c r="P76" s="233"/>
      <c r="Q76" s="233"/>
      <c r="R76" s="233"/>
      <c r="S76" s="211"/>
      <c r="U76" s="246">
        <f t="shared" si="38"/>
        <v>0</v>
      </c>
      <c r="V76" s="246">
        <f t="shared" si="39"/>
        <v>0</v>
      </c>
      <c r="Z76" s="229" t="s">
        <v>1602</v>
      </c>
      <c r="AA76" s="230" t="s">
        <v>246</v>
      </c>
      <c r="AB76" s="209">
        <v>-2600</v>
      </c>
      <c r="AC76" s="209">
        <v>-2732</v>
      </c>
      <c r="AD76" s="209">
        <v>132</v>
      </c>
      <c r="AE76" s="209">
        <v>-2538</v>
      </c>
      <c r="AF76" s="209">
        <v>-382</v>
      </c>
      <c r="AG76" s="209">
        <v>320</v>
      </c>
      <c r="AH76" s="209">
        <v>181</v>
      </c>
      <c r="AI76" s="209">
        <v>133</v>
      </c>
      <c r="AJ76" s="209">
        <v>6</v>
      </c>
      <c r="AK76" s="209">
        <v>0</v>
      </c>
      <c r="AN76" s="229" t="s">
        <v>1641</v>
      </c>
      <c r="AO76" s="230" t="s">
        <v>2</v>
      </c>
      <c r="AP76" s="209">
        <v>-28</v>
      </c>
      <c r="AQ76" s="209">
        <v>-28</v>
      </c>
      <c r="AR76" s="209">
        <v>2</v>
      </c>
      <c r="AS76" s="209">
        <v>1</v>
      </c>
      <c r="AT76" s="209">
        <v>0</v>
      </c>
      <c r="AU76" s="209">
        <v>-29</v>
      </c>
      <c r="AV76" s="209">
        <v>-1</v>
      </c>
      <c r="AW76" s="209">
        <v>-29</v>
      </c>
      <c r="AX76" s="209">
        <v>2</v>
      </c>
      <c r="AY76" s="209">
        <v>0</v>
      </c>
      <c r="BB76" s="229" t="s">
        <v>1711</v>
      </c>
      <c r="BC76" s="230" t="s">
        <v>65</v>
      </c>
      <c r="BD76" s="209">
        <v>4</v>
      </c>
      <c r="BE76" s="209">
        <v>4</v>
      </c>
      <c r="BF76" s="209">
        <v>0</v>
      </c>
      <c r="BG76" s="209">
        <v>0</v>
      </c>
      <c r="BH76" s="209">
        <v>0</v>
      </c>
      <c r="BI76" s="209">
        <v>4</v>
      </c>
      <c r="BJ76" s="209">
        <v>0</v>
      </c>
      <c r="BK76" s="209">
        <v>0</v>
      </c>
      <c r="BL76" s="209">
        <v>4</v>
      </c>
      <c r="BM76" s="209">
        <v>0</v>
      </c>
    </row>
    <row r="77" spans="2:65" x14ac:dyDescent="0.25">
      <c r="Z77" s="229" t="s">
        <v>1603</v>
      </c>
      <c r="AA77" s="230" t="s">
        <v>66</v>
      </c>
      <c r="AB77" s="209">
        <v>0</v>
      </c>
      <c r="AC77" s="209">
        <v>0</v>
      </c>
      <c r="AD77" s="209">
        <v>0</v>
      </c>
      <c r="AE77" s="209">
        <v>0</v>
      </c>
      <c r="AF77" s="209">
        <v>0</v>
      </c>
      <c r="AG77" s="209">
        <v>0</v>
      </c>
      <c r="AH77" s="209">
        <v>0</v>
      </c>
      <c r="AI77" s="209">
        <v>0</v>
      </c>
      <c r="AJ77" s="209">
        <v>0</v>
      </c>
      <c r="AK77" s="209">
        <v>0</v>
      </c>
      <c r="AN77" s="229" t="s">
        <v>1642</v>
      </c>
      <c r="AO77" s="230" t="s">
        <v>259</v>
      </c>
      <c r="AP77" s="209">
        <v>-180</v>
      </c>
      <c r="AQ77" s="209">
        <v>430</v>
      </c>
      <c r="AR77" s="209">
        <v>-610</v>
      </c>
      <c r="AS77" s="209">
        <v>-54</v>
      </c>
      <c r="AT77" s="209">
        <v>7</v>
      </c>
      <c r="AU77" s="209">
        <v>-134</v>
      </c>
      <c r="AV77" s="209">
        <v>134</v>
      </c>
      <c r="AW77" s="209">
        <v>-197</v>
      </c>
      <c r="AX77" s="209">
        <v>-71</v>
      </c>
      <c r="AY77" s="209">
        <v>0</v>
      </c>
      <c r="BB77" s="229" t="s">
        <v>1712</v>
      </c>
      <c r="BC77" s="230" t="s">
        <v>725</v>
      </c>
      <c r="BD77" s="209">
        <v>1</v>
      </c>
      <c r="BE77" s="209">
        <v>1</v>
      </c>
      <c r="BF77" s="209">
        <v>0</v>
      </c>
      <c r="BG77" s="209">
        <v>0</v>
      </c>
      <c r="BH77" s="209">
        <v>0</v>
      </c>
      <c r="BI77" s="209">
        <v>1</v>
      </c>
      <c r="BJ77" s="209">
        <v>0</v>
      </c>
      <c r="BK77" s="209">
        <v>0</v>
      </c>
      <c r="BL77" s="209">
        <v>1</v>
      </c>
      <c r="BM77" s="209">
        <v>0</v>
      </c>
    </row>
    <row r="78" spans="2:65" x14ac:dyDescent="0.25">
      <c r="Z78" s="229" t="s">
        <v>1604</v>
      </c>
      <c r="AA78" s="230" t="s">
        <v>264</v>
      </c>
      <c r="AB78" s="209">
        <v>-3</v>
      </c>
      <c r="AC78" s="209">
        <v>-3</v>
      </c>
      <c r="AD78" s="209">
        <v>0</v>
      </c>
      <c r="AE78" s="209">
        <v>2</v>
      </c>
      <c r="AF78" s="209">
        <v>1</v>
      </c>
      <c r="AG78" s="209">
        <v>-6</v>
      </c>
      <c r="AH78" s="209">
        <v>0</v>
      </c>
      <c r="AI78" s="209">
        <v>5</v>
      </c>
      <c r="AJ78" s="209">
        <v>-11</v>
      </c>
      <c r="AK78" s="209">
        <v>0</v>
      </c>
      <c r="AN78" s="231" t="s">
        <v>1643</v>
      </c>
      <c r="AO78" s="238" t="s">
        <v>247</v>
      </c>
      <c r="AP78" s="209">
        <v>3968</v>
      </c>
      <c r="AQ78" s="209">
        <v>-1030</v>
      </c>
      <c r="AR78" s="209">
        <v>4997</v>
      </c>
      <c r="AS78" s="209">
        <v>1093</v>
      </c>
      <c r="AT78" s="209">
        <v>-5956</v>
      </c>
      <c r="AU78" s="209">
        <v>8829</v>
      </c>
      <c r="AV78" s="209">
        <v>-256</v>
      </c>
      <c r="AW78" s="209">
        <v>7770</v>
      </c>
      <c r="AX78" s="209">
        <v>1315</v>
      </c>
      <c r="AY78" s="209">
        <v>0</v>
      </c>
      <c r="BB78" s="229" t="s">
        <v>1713</v>
      </c>
      <c r="BC78" s="230" t="s">
        <v>775</v>
      </c>
      <c r="BD78" s="209">
        <v>3</v>
      </c>
      <c r="BE78" s="209">
        <v>3</v>
      </c>
      <c r="BF78" s="209">
        <v>0</v>
      </c>
      <c r="BG78" s="209">
        <v>0</v>
      </c>
      <c r="BH78" s="209">
        <v>0</v>
      </c>
      <c r="BI78" s="209">
        <v>3</v>
      </c>
      <c r="BJ78" s="209">
        <v>0</v>
      </c>
      <c r="BK78" s="209">
        <v>0</v>
      </c>
      <c r="BL78" s="209">
        <v>3</v>
      </c>
      <c r="BM78" s="209">
        <v>0</v>
      </c>
    </row>
    <row r="79" spans="2:65" x14ac:dyDescent="0.25">
      <c r="Z79" s="229" t="s">
        <v>1605</v>
      </c>
      <c r="AA79" s="230" t="s">
        <v>235</v>
      </c>
      <c r="AB79" s="209">
        <v>30</v>
      </c>
      <c r="AC79" s="209">
        <v>30</v>
      </c>
      <c r="AD79" s="209">
        <v>0</v>
      </c>
      <c r="AE79" s="209">
        <v>0</v>
      </c>
      <c r="AF79" s="209">
        <v>27</v>
      </c>
      <c r="AG79" s="209">
        <v>3</v>
      </c>
      <c r="AH79" s="209">
        <v>0</v>
      </c>
      <c r="AI79" s="209">
        <v>3</v>
      </c>
      <c r="AJ79" s="209">
        <v>0</v>
      </c>
      <c r="AK79" s="209">
        <v>0</v>
      </c>
      <c r="BB79" s="229" t="s">
        <v>1714</v>
      </c>
      <c r="BC79" s="230" t="s">
        <v>1715</v>
      </c>
      <c r="BD79" s="209">
        <v>-4</v>
      </c>
      <c r="BE79" s="209">
        <v>-4</v>
      </c>
      <c r="BF79" s="209">
        <v>0</v>
      </c>
      <c r="BG79" s="209">
        <v>0</v>
      </c>
      <c r="BH79" s="209">
        <v>0</v>
      </c>
      <c r="BI79" s="209">
        <v>-4</v>
      </c>
      <c r="BJ79" s="209">
        <v>0</v>
      </c>
      <c r="BK79" s="209">
        <v>-4</v>
      </c>
      <c r="BL79" s="209">
        <v>0</v>
      </c>
      <c r="BM79" s="209">
        <v>0</v>
      </c>
    </row>
    <row r="80" spans="2:65" x14ac:dyDescent="0.25">
      <c r="Z80" s="229" t="s">
        <v>1606</v>
      </c>
      <c r="AA80" s="230" t="s">
        <v>43</v>
      </c>
      <c r="AB80" s="209">
        <v>625</v>
      </c>
      <c r="AC80" s="209">
        <v>625</v>
      </c>
      <c r="AD80" s="209">
        <v>0</v>
      </c>
      <c r="AE80" s="209">
        <v>0</v>
      </c>
      <c r="AF80" s="209">
        <v>690</v>
      </c>
      <c r="AG80" s="209">
        <v>-65</v>
      </c>
      <c r="AH80" s="209">
        <v>-65</v>
      </c>
      <c r="AI80" s="209">
        <v>0</v>
      </c>
      <c r="AJ80" s="209">
        <v>0</v>
      </c>
      <c r="AK80" s="209">
        <v>0</v>
      </c>
      <c r="BB80" s="229" t="s">
        <v>1716</v>
      </c>
      <c r="BC80" s="230" t="s">
        <v>1717</v>
      </c>
      <c r="BD80" s="209">
        <v>1</v>
      </c>
      <c r="BE80" s="209">
        <v>1</v>
      </c>
      <c r="BF80" s="209">
        <v>0</v>
      </c>
      <c r="BG80" s="209">
        <v>0</v>
      </c>
      <c r="BH80" s="209">
        <v>0</v>
      </c>
      <c r="BI80" s="209">
        <v>1</v>
      </c>
      <c r="BJ80" s="209">
        <v>0</v>
      </c>
      <c r="BK80" s="209">
        <v>0</v>
      </c>
      <c r="BL80" s="209">
        <v>1</v>
      </c>
      <c r="BM80" s="209">
        <v>0</v>
      </c>
    </row>
    <row r="81" spans="2:65" x14ac:dyDescent="0.25">
      <c r="Z81" s="229" t="s">
        <v>1607</v>
      </c>
      <c r="AA81" s="230" t="s">
        <v>11</v>
      </c>
      <c r="AB81" s="209">
        <v>2495</v>
      </c>
      <c r="AC81" s="209">
        <v>2280</v>
      </c>
      <c r="AD81" s="209">
        <v>215</v>
      </c>
      <c r="AE81" s="209">
        <v>2271</v>
      </c>
      <c r="AF81" s="209">
        <v>353</v>
      </c>
      <c r="AG81" s="209">
        <v>-128</v>
      </c>
      <c r="AH81" s="209">
        <v>-4</v>
      </c>
      <c r="AI81" s="209">
        <v>-126</v>
      </c>
      <c r="AJ81" s="209">
        <v>0</v>
      </c>
      <c r="AK81" s="209">
        <v>0</v>
      </c>
      <c r="BB81" s="229" t="s">
        <v>1718</v>
      </c>
      <c r="BC81" s="230" t="s">
        <v>1719</v>
      </c>
      <c r="BD81" s="209">
        <v>0</v>
      </c>
      <c r="BE81" s="209">
        <v>0</v>
      </c>
      <c r="BF81" s="209">
        <v>0</v>
      </c>
      <c r="BG81" s="209">
        <v>0</v>
      </c>
      <c r="BH81" s="209">
        <v>0</v>
      </c>
      <c r="BI81" s="209">
        <v>0</v>
      </c>
      <c r="BJ81" s="209">
        <v>0</v>
      </c>
      <c r="BK81" s="209">
        <v>0</v>
      </c>
      <c r="BL81" s="209">
        <v>0</v>
      </c>
      <c r="BM81" s="209">
        <v>0</v>
      </c>
    </row>
    <row r="82" spans="2:65" x14ac:dyDescent="0.25">
      <c r="Z82" s="229" t="s">
        <v>1608</v>
      </c>
      <c r="AA82" s="230" t="s">
        <v>220</v>
      </c>
      <c r="AB82" s="209">
        <v>135</v>
      </c>
      <c r="AC82" s="209">
        <v>133</v>
      </c>
      <c r="AD82" s="209">
        <v>1</v>
      </c>
      <c r="AE82" s="209">
        <v>-173</v>
      </c>
      <c r="AF82" s="209">
        <v>0</v>
      </c>
      <c r="AG82" s="209">
        <v>308</v>
      </c>
      <c r="AH82" s="209">
        <v>143</v>
      </c>
      <c r="AI82" s="209">
        <v>163</v>
      </c>
      <c r="AJ82" s="209">
        <v>2</v>
      </c>
      <c r="AK82" s="209">
        <v>0</v>
      </c>
      <c r="BB82" s="229" t="s">
        <v>1720</v>
      </c>
      <c r="BC82" s="230" t="s">
        <v>787</v>
      </c>
      <c r="BD82" s="209">
        <v>1</v>
      </c>
      <c r="BE82" s="209">
        <v>1</v>
      </c>
      <c r="BF82" s="209">
        <v>0</v>
      </c>
      <c r="BG82" s="209">
        <v>0</v>
      </c>
      <c r="BH82" s="209">
        <v>0</v>
      </c>
      <c r="BI82" s="209">
        <v>1</v>
      </c>
      <c r="BJ82" s="209">
        <v>0</v>
      </c>
      <c r="BK82" s="209">
        <v>1</v>
      </c>
      <c r="BL82" s="209">
        <v>0</v>
      </c>
      <c r="BM82" s="209">
        <v>0</v>
      </c>
    </row>
    <row r="83" spans="2:65" x14ac:dyDescent="0.25">
      <c r="C83" s="247"/>
      <c r="Z83" s="229" t="s">
        <v>1609</v>
      </c>
      <c r="AA83" s="230" t="s">
        <v>20</v>
      </c>
      <c r="AB83" s="209">
        <v>-14</v>
      </c>
      <c r="AC83" s="209">
        <v>-14</v>
      </c>
      <c r="AD83" s="209">
        <v>0</v>
      </c>
      <c r="AE83" s="209">
        <v>-25</v>
      </c>
      <c r="AF83" s="209">
        <v>-1</v>
      </c>
      <c r="AG83" s="209">
        <v>12</v>
      </c>
      <c r="AH83" s="209">
        <v>5</v>
      </c>
      <c r="AI83" s="209">
        <v>8</v>
      </c>
      <c r="AJ83" s="209">
        <v>-1</v>
      </c>
      <c r="AK83" s="209">
        <v>0</v>
      </c>
      <c r="BB83" s="229" t="s">
        <v>1721</v>
      </c>
      <c r="BC83" s="230" t="s">
        <v>1</v>
      </c>
      <c r="BD83" s="209">
        <v>0</v>
      </c>
      <c r="BE83" s="209">
        <v>0</v>
      </c>
      <c r="BF83" s="209">
        <v>0</v>
      </c>
      <c r="BG83" s="209">
        <v>-1</v>
      </c>
      <c r="BH83" s="209">
        <v>0</v>
      </c>
      <c r="BI83" s="209">
        <v>1</v>
      </c>
      <c r="BJ83" s="209">
        <v>0</v>
      </c>
      <c r="BK83" s="209">
        <v>0</v>
      </c>
      <c r="BL83" s="209">
        <v>1</v>
      </c>
      <c r="BM83" s="209">
        <v>0</v>
      </c>
    </row>
    <row r="84" spans="2:65" x14ac:dyDescent="0.25">
      <c r="C84" s="247" t="s">
        <v>1854</v>
      </c>
      <c r="Z84" s="229" t="s">
        <v>1610</v>
      </c>
      <c r="AA84" s="230" t="s">
        <v>41</v>
      </c>
      <c r="AB84" s="209">
        <v>2763</v>
      </c>
      <c r="AC84" s="209">
        <v>2769</v>
      </c>
      <c r="AD84" s="209">
        <v>-6</v>
      </c>
      <c r="AE84" s="209">
        <v>1213</v>
      </c>
      <c r="AF84" s="209">
        <v>105</v>
      </c>
      <c r="AG84" s="209">
        <v>1446</v>
      </c>
      <c r="AH84" s="209">
        <v>58</v>
      </c>
      <c r="AI84" s="209">
        <v>1388</v>
      </c>
      <c r="AJ84" s="209">
        <v>0</v>
      </c>
      <c r="AK84" s="209">
        <v>0</v>
      </c>
      <c r="BB84" s="229" t="s">
        <v>1722</v>
      </c>
      <c r="BC84" s="230" t="s">
        <v>23</v>
      </c>
      <c r="BD84" s="209">
        <v>11</v>
      </c>
      <c r="BE84" s="209">
        <v>11</v>
      </c>
      <c r="BF84" s="209">
        <v>0</v>
      </c>
      <c r="BG84" s="209">
        <v>1</v>
      </c>
      <c r="BH84" s="209">
        <v>0</v>
      </c>
      <c r="BI84" s="209">
        <v>10</v>
      </c>
      <c r="BJ84" s="209">
        <v>0</v>
      </c>
      <c r="BK84" s="209">
        <v>6</v>
      </c>
      <c r="BL84" s="209">
        <v>4</v>
      </c>
      <c r="BM84" s="209">
        <v>0</v>
      </c>
    </row>
    <row r="85" spans="2:65" x14ac:dyDescent="0.25">
      <c r="C85" s="204"/>
      <c r="D85" s="211"/>
      <c r="E85" s="214"/>
      <c r="F85" s="206"/>
      <c r="G85" s="206"/>
      <c r="H85" s="206"/>
      <c r="I85" s="206"/>
      <c r="J85" s="206"/>
      <c r="K85" s="206"/>
      <c r="L85" s="206"/>
      <c r="M85" s="206"/>
      <c r="N85" s="206"/>
      <c r="O85" s="206"/>
      <c r="P85" s="206"/>
      <c r="Q85" s="206"/>
      <c r="R85" s="206"/>
      <c r="S85" s="206"/>
      <c r="Z85" s="229" t="s">
        <v>1611</v>
      </c>
      <c r="AA85" s="230" t="s">
        <v>261</v>
      </c>
      <c r="AB85" s="209">
        <v>21689</v>
      </c>
      <c r="AC85" s="209">
        <v>184</v>
      </c>
      <c r="AD85" s="209">
        <v>21505</v>
      </c>
      <c r="AE85" s="209">
        <v>8805</v>
      </c>
      <c r="AF85" s="209">
        <v>16188</v>
      </c>
      <c r="AG85" s="209">
        <v>-3304</v>
      </c>
      <c r="AH85" s="209">
        <v>8619</v>
      </c>
      <c r="AI85" s="209">
        <v>-12134</v>
      </c>
      <c r="AJ85" s="209">
        <v>211</v>
      </c>
      <c r="AK85" s="209">
        <v>0</v>
      </c>
      <c r="BB85" s="229" t="s">
        <v>1723</v>
      </c>
      <c r="BC85" s="230" t="s">
        <v>637</v>
      </c>
      <c r="BD85" s="209">
        <v>0</v>
      </c>
      <c r="BE85" s="209">
        <v>0</v>
      </c>
      <c r="BF85" s="209">
        <v>0</v>
      </c>
      <c r="BG85" s="209">
        <v>0</v>
      </c>
      <c r="BH85" s="209">
        <v>0</v>
      </c>
      <c r="BI85" s="209">
        <v>0</v>
      </c>
      <c r="BJ85" s="209">
        <v>0</v>
      </c>
      <c r="BK85" s="209">
        <v>0</v>
      </c>
      <c r="BL85" s="209">
        <v>0</v>
      </c>
      <c r="BM85" s="209">
        <v>0</v>
      </c>
    </row>
    <row r="86" spans="2:65" x14ac:dyDescent="0.25">
      <c r="C86" s="211"/>
      <c r="D86" s="211"/>
      <c r="E86" s="221"/>
      <c r="F86" s="206"/>
      <c r="G86" s="318" t="s">
        <v>1836</v>
      </c>
      <c r="H86" s="318"/>
      <c r="I86" s="318"/>
      <c r="J86" s="206"/>
      <c r="K86" s="318" t="s">
        <v>355</v>
      </c>
      <c r="L86" s="318"/>
      <c r="M86" s="318"/>
      <c r="N86" s="318"/>
      <c r="O86" s="318"/>
      <c r="P86" s="318"/>
      <c r="Q86" s="318"/>
      <c r="R86" s="318"/>
      <c r="S86" s="318"/>
      <c r="U86" s="244" t="s">
        <v>1832</v>
      </c>
      <c r="Z86" s="229" t="s">
        <v>1612</v>
      </c>
      <c r="AA86" s="230" t="s">
        <v>33</v>
      </c>
      <c r="AB86" s="209">
        <v>1139</v>
      </c>
      <c r="AC86" s="209">
        <v>1139</v>
      </c>
      <c r="AD86" s="209">
        <v>0</v>
      </c>
      <c r="AE86" s="209">
        <v>659</v>
      </c>
      <c r="AF86" s="209">
        <v>483</v>
      </c>
      <c r="AG86" s="209">
        <v>-4</v>
      </c>
      <c r="AH86" s="209">
        <v>18</v>
      </c>
      <c r="AI86" s="209">
        <v>-31</v>
      </c>
      <c r="AJ86" s="209">
        <v>9</v>
      </c>
      <c r="AK86" s="209">
        <v>0</v>
      </c>
      <c r="BB86" s="229" t="s">
        <v>1724</v>
      </c>
      <c r="BC86" s="230" t="s">
        <v>1725</v>
      </c>
      <c r="BD86" s="209">
        <v>0</v>
      </c>
      <c r="BE86" s="209">
        <v>0</v>
      </c>
      <c r="BF86" s="209">
        <v>0</v>
      </c>
      <c r="BG86" s="209">
        <v>0</v>
      </c>
      <c r="BH86" s="209">
        <v>0</v>
      </c>
      <c r="BI86" s="209">
        <v>0</v>
      </c>
      <c r="BJ86" s="209">
        <v>0</v>
      </c>
      <c r="BK86" s="209">
        <v>0</v>
      </c>
      <c r="BL86" s="209">
        <v>0</v>
      </c>
      <c r="BM86" s="209">
        <v>0</v>
      </c>
    </row>
    <row r="87" spans="2:65" x14ac:dyDescent="0.25">
      <c r="C87" s="223"/>
      <c r="D87" s="223"/>
      <c r="E87" s="218" t="s">
        <v>115</v>
      </c>
      <c r="F87" s="215"/>
      <c r="G87" s="216" t="s">
        <v>507</v>
      </c>
      <c r="H87" s="215"/>
      <c r="I87" s="215" t="s">
        <v>1567</v>
      </c>
      <c r="J87" s="217"/>
      <c r="K87" s="218" t="s">
        <v>1579</v>
      </c>
      <c r="L87" s="215"/>
      <c r="M87" s="215" t="s">
        <v>484</v>
      </c>
      <c r="N87" s="219" t="s">
        <v>1847</v>
      </c>
      <c r="O87" s="220"/>
      <c r="P87" s="219" t="s">
        <v>1581</v>
      </c>
      <c r="Q87" s="220"/>
      <c r="R87" s="219" t="s">
        <v>1582</v>
      </c>
      <c r="S87" s="220"/>
      <c r="U87" s="244" t="s">
        <v>1833</v>
      </c>
      <c r="V87" s="244" t="s">
        <v>1834</v>
      </c>
      <c r="Z87" s="229" t="s">
        <v>1613</v>
      </c>
      <c r="AA87" s="230" t="s">
        <v>234</v>
      </c>
      <c r="AB87" s="209">
        <v>1036</v>
      </c>
      <c r="AC87" s="209">
        <v>1429</v>
      </c>
      <c r="AD87" s="209">
        <v>-392</v>
      </c>
      <c r="AE87" s="209">
        <v>-606</v>
      </c>
      <c r="AF87" s="209">
        <v>31</v>
      </c>
      <c r="AG87" s="209">
        <v>1611</v>
      </c>
      <c r="AH87" s="209">
        <v>488</v>
      </c>
      <c r="AI87" s="209">
        <v>1041</v>
      </c>
      <c r="AJ87" s="209">
        <v>83</v>
      </c>
      <c r="AK87" s="209">
        <v>0</v>
      </c>
      <c r="BB87" s="229" t="s">
        <v>1726</v>
      </c>
      <c r="BC87" s="230" t="s">
        <v>1727</v>
      </c>
      <c r="BD87" s="209">
        <v>8</v>
      </c>
      <c r="BE87" s="209">
        <v>8</v>
      </c>
      <c r="BF87" s="209">
        <v>0</v>
      </c>
      <c r="BG87" s="209">
        <v>0</v>
      </c>
      <c r="BH87" s="209">
        <v>0</v>
      </c>
      <c r="BI87" s="209">
        <v>8</v>
      </c>
      <c r="BJ87" s="209">
        <v>0</v>
      </c>
      <c r="BK87" s="209">
        <v>4</v>
      </c>
      <c r="BL87" s="209">
        <v>4</v>
      </c>
      <c r="BM87" s="209">
        <v>0</v>
      </c>
    </row>
    <row r="88" spans="2:65" x14ac:dyDescent="0.25">
      <c r="B88" s="239">
        <v>1</v>
      </c>
      <c r="C88" s="315" t="s">
        <v>242</v>
      </c>
      <c r="D88" s="240" t="str">
        <f>INDEX($BC$183:$BC$341,MATCH(LARGE($BD$183:$BD$341,ROWS($B$88:$B88)),$BD$183:$BD$341,0),0)</f>
        <v>India</v>
      </c>
      <c r="E88" s="233">
        <f>VLOOKUP($D88,$BC$183:$BL$341,2,FALSE)/1000</f>
        <v>4.9640000000000004</v>
      </c>
      <c r="F88" s="233"/>
      <c r="G88" s="233">
        <f>VLOOKUP($D88,$BC$183:$BL$341,3,FALSE)/1000</f>
        <v>1.6020000000000001</v>
      </c>
      <c r="H88" s="233"/>
      <c r="I88" s="233">
        <f>VLOOKUP($D88,$BC$183:$BL$341,4,FALSE)/1000</f>
        <v>3.3620000000000001</v>
      </c>
      <c r="J88" s="233"/>
      <c r="K88" s="233">
        <f>VLOOKUP($D88,$BC$183:$BL$341,5,FALSE)/1000</f>
        <v>2.6720000000000002</v>
      </c>
      <c r="L88" s="233"/>
      <c r="M88" s="233">
        <f>VLOOKUP($D88,$BC$183:$BL$341,6,FALSE)/1000</f>
        <v>1.419</v>
      </c>
      <c r="N88" s="233">
        <f>VLOOKUP($D88,$BC$183:$BL$341,8,FALSE)/1000</f>
        <v>0.13100000000000001</v>
      </c>
      <c r="O88" s="233"/>
      <c r="P88" s="233">
        <f>VLOOKUP($D88,$BC$183:$BL$341,9,FALSE)/1000</f>
        <v>0.878</v>
      </c>
      <c r="Q88" s="233"/>
      <c r="R88" s="233">
        <f>VLOOKUP($D88,$BC$183:$BL$341,10,FALSE)/1000</f>
        <v>-0.13600000000000001</v>
      </c>
      <c r="S88" s="211"/>
      <c r="U88" s="246">
        <f>E88-SUM(G88:I88)</f>
        <v>0</v>
      </c>
      <c r="V88" s="246">
        <f>E88-SUM(K88:R88)</f>
        <v>0</v>
      </c>
      <c r="Z88" s="229" t="s">
        <v>1614</v>
      </c>
      <c r="AA88" s="230" t="s">
        <v>258</v>
      </c>
      <c r="AB88" s="209">
        <v>4340</v>
      </c>
      <c r="AC88" s="209">
        <v>3067</v>
      </c>
      <c r="AD88" s="209">
        <v>1272</v>
      </c>
      <c r="AE88" s="209">
        <v>1740</v>
      </c>
      <c r="AF88" s="209">
        <v>3151</v>
      </c>
      <c r="AG88" s="209">
        <v>-553</v>
      </c>
      <c r="AH88" s="209">
        <v>-386</v>
      </c>
      <c r="AI88" s="209">
        <v>-149</v>
      </c>
      <c r="AJ88" s="209">
        <v>-18</v>
      </c>
      <c r="AK88" s="209">
        <v>0</v>
      </c>
      <c r="BB88" s="229" t="s">
        <v>1728</v>
      </c>
      <c r="BC88" s="230" t="s">
        <v>1729</v>
      </c>
      <c r="BD88" s="209">
        <v>52</v>
      </c>
      <c r="BE88" s="209">
        <v>3</v>
      </c>
      <c r="BF88" s="209">
        <v>49</v>
      </c>
      <c r="BG88" s="209">
        <v>0</v>
      </c>
      <c r="BH88" s="209">
        <v>0</v>
      </c>
      <c r="BI88" s="209">
        <v>52</v>
      </c>
      <c r="BJ88" s="209">
        <v>49</v>
      </c>
      <c r="BK88" s="209">
        <v>0</v>
      </c>
      <c r="BL88" s="209">
        <v>3</v>
      </c>
      <c r="BM88" s="209">
        <v>0</v>
      </c>
    </row>
    <row r="89" spans="2:65" x14ac:dyDescent="0.25">
      <c r="B89" s="239">
        <v>2</v>
      </c>
      <c r="C89" s="316"/>
      <c r="D89" s="240" t="str">
        <f>INDEX($BC$183:$BC$341,MATCH(LARGE($BD$183:$BD$341,ROWS($B$88:$B89)),$BD$183:$BD$341,0),0)</f>
        <v>Taiwan</v>
      </c>
      <c r="E89" s="233">
        <f t="shared" ref="E89:E97" si="40">VLOOKUP($D89,$BC$183:$BL$341,2,FALSE)/1000</f>
        <v>4.8049999999999997</v>
      </c>
      <c r="F89" s="233"/>
      <c r="G89" s="233">
        <f t="shared" ref="G89:G97" si="41">VLOOKUP($D89,$BC$183:$BL$341,3,FALSE)/1000</f>
        <v>2.2999999999999998</v>
      </c>
      <c r="H89" s="233"/>
      <c r="I89" s="233">
        <f t="shared" ref="I89:I97" si="42">VLOOKUP($D89,$BC$183:$BL$341,4,FALSE)/1000</f>
        <v>2.5049999999999999</v>
      </c>
      <c r="J89" s="233"/>
      <c r="K89" s="233">
        <f t="shared" ref="K89:K97" si="43">VLOOKUP($D89,$BC$183:$BL$341,5,FALSE)/1000</f>
        <v>0.219</v>
      </c>
      <c r="L89" s="233"/>
      <c r="M89" s="233">
        <f t="shared" ref="M89:M97" si="44">VLOOKUP($D89,$BC$183:$BL$341,6,FALSE)/1000</f>
        <v>2.86</v>
      </c>
      <c r="N89" s="233">
        <f t="shared" ref="N89:N97" si="45">VLOOKUP($D89,$BC$183:$BL$341,8,FALSE)/1000</f>
        <v>0.30299999999999999</v>
      </c>
      <c r="O89" s="233"/>
      <c r="P89" s="233">
        <f t="shared" ref="P89:P97" si="46">VLOOKUP($D89,$BC$183:$BL$341,9,FALSE)/1000</f>
        <v>1.022</v>
      </c>
      <c r="Q89" s="233"/>
      <c r="R89" s="233">
        <f t="shared" ref="R89:R97" si="47">VLOOKUP($D89,$BC$183:$BL$341,10,FALSE)/1000</f>
        <v>0.4</v>
      </c>
      <c r="S89" s="211"/>
      <c r="U89" s="246">
        <f t="shared" ref="U89:U97" si="48">E89-SUM(G89:I89)</f>
        <v>0</v>
      </c>
      <c r="V89" s="246">
        <f t="shared" ref="V89:V97" si="49">E89-SUM(K89:R89)</f>
        <v>9.9999999999944578E-4</v>
      </c>
      <c r="Z89" s="229" t="s">
        <v>1615</v>
      </c>
      <c r="AA89" s="230" t="s">
        <v>210</v>
      </c>
      <c r="AB89" s="209">
        <v>2541</v>
      </c>
      <c r="AC89" s="209">
        <v>1674</v>
      </c>
      <c r="AD89" s="209">
        <v>867</v>
      </c>
      <c r="AE89" s="209">
        <v>1174</v>
      </c>
      <c r="AF89" s="209">
        <v>590</v>
      </c>
      <c r="AG89" s="209">
        <v>777</v>
      </c>
      <c r="AH89" s="209">
        <v>-73</v>
      </c>
      <c r="AI89" s="209">
        <v>489</v>
      </c>
      <c r="AJ89" s="209">
        <v>361</v>
      </c>
      <c r="AK89" s="209">
        <v>0</v>
      </c>
      <c r="BB89" s="229" t="s">
        <v>1730</v>
      </c>
      <c r="BC89" s="230" t="s">
        <v>1731</v>
      </c>
      <c r="BD89" s="209">
        <v>0</v>
      </c>
      <c r="BE89" s="209">
        <v>0</v>
      </c>
      <c r="BF89" s="209">
        <v>0</v>
      </c>
      <c r="BG89" s="209">
        <v>0</v>
      </c>
      <c r="BH89" s="209">
        <v>0</v>
      </c>
      <c r="BI89" s="209">
        <v>0</v>
      </c>
      <c r="BJ89" s="209">
        <v>0</v>
      </c>
      <c r="BK89" s="209">
        <v>0</v>
      </c>
      <c r="BL89" s="209">
        <v>0</v>
      </c>
      <c r="BM89" s="209">
        <v>0</v>
      </c>
    </row>
    <row r="90" spans="2:65" x14ac:dyDescent="0.25">
      <c r="B90" s="239">
        <v>3</v>
      </c>
      <c r="C90" s="316"/>
      <c r="D90" s="240" t="str">
        <f>INDEX($BC$183:$BC$341,MATCH(LARGE($BD$183:$BD$341,ROWS($B$88:$B90)),$BD$183:$BD$341,0),0)</f>
        <v>Malaysia</v>
      </c>
      <c r="E90" s="233">
        <f t="shared" si="40"/>
        <v>3.6890000000000001</v>
      </c>
      <c r="F90" s="233"/>
      <c r="G90" s="233">
        <f t="shared" si="41"/>
        <v>1.758</v>
      </c>
      <c r="H90" s="233"/>
      <c r="I90" s="233">
        <f t="shared" si="42"/>
        <v>1.931</v>
      </c>
      <c r="J90" s="233"/>
      <c r="K90" s="233">
        <f t="shared" si="43"/>
        <v>1.125</v>
      </c>
      <c r="L90" s="233"/>
      <c r="M90" s="233">
        <f t="shared" si="44"/>
        <v>0.82099999999999995</v>
      </c>
      <c r="N90" s="233">
        <f t="shared" si="45"/>
        <v>0.16500000000000001</v>
      </c>
      <c r="O90" s="233"/>
      <c r="P90" s="233">
        <f t="shared" si="46"/>
        <v>1.2969999999999999</v>
      </c>
      <c r="Q90" s="233"/>
      <c r="R90" s="233">
        <f t="shared" si="47"/>
        <v>0.28199999999999997</v>
      </c>
      <c r="S90" s="211"/>
      <c r="U90" s="246">
        <f t="shared" si="48"/>
        <v>0</v>
      </c>
      <c r="V90" s="246">
        <f t="shared" si="49"/>
        <v>-9.9999999999944578E-4</v>
      </c>
      <c r="Z90" s="229" t="s">
        <v>1616</v>
      </c>
      <c r="AA90" s="230" t="s">
        <v>256</v>
      </c>
      <c r="AB90" s="209">
        <v>7489</v>
      </c>
      <c r="AC90" s="209">
        <v>7589</v>
      </c>
      <c r="AD90" s="209">
        <v>-100</v>
      </c>
      <c r="AE90" s="209">
        <v>1486</v>
      </c>
      <c r="AF90" s="209">
        <v>5635</v>
      </c>
      <c r="AG90" s="209">
        <v>368</v>
      </c>
      <c r="AH90" s="209">
        <v>216</v>
      </c>
      <c r="AI90" s="209">
        <v>125</v>
      </c>
      <c r="AJ90" s="209">
        <v>27</v>
      </c>
      <c r="AK90" s="209">
        <v>0</v>
      </c>
      <c r="BB90" s="229" t="s">
        <v>1732</v>
      </c>
      <c r="BC90" s="230" t="s">
        <v>1733</v>
      </c>
      <c r="BD90" s="209">
        <v>0</v>
      </c>
      <c r="BE90" s="209">
        <v>0</v>
      </c>
      <c r="BF90" s="209">
        <v>0</v>
      </c>
      <c r="BG90" s="209">
        <v>0</v>
      </c>
      <c r="BH90" s="209">
        <v>0</v>
      </c>
      <c r="BI90" s="209">
        <v>0</v>
      </c>
      <c r="BJ90" s="209">
        <v>0</v>
      </c>
      <c r="BK90" s="209">
        <v>0</v>
      </c>
      <c r="BL90" s="209">
        <v>0</v>
      </c>
      <c r="BM90" s="209">
        <v>0</v>
      </c>
    </row>
    <row r="91" spans="2:65" x14ac:dyDescent="0.25">
      <c r="B91" s="239">
        <v>4</v>
      </c>
      <c r="C91" s="316"/>
      <c r="D91" s="240" t="str">
        <f>INDEX($BC$183:$BC$341,MATCH(LARGE($BD$183:$BD$341,ROWS($B$88:$B91)),$BD$183:$BD$341,0),0)</f>
        <v>Mexico</v>
      </c>
      <c r="E91" s="233">
        <f t="shared" si="40"/>
        <v>3.3029999999999999</v>
      </c>
      <c r="F91" s="233"/>
      <c r="G91" s="233">
        <f t="shared" si="41"/>
        <v>0.84599999999999997</v>
      </c>
      <c r="H91" s="233"/>
      <c r="I91" s="233">
        <f t="shared" si="42"/>
        <v>2.456</v>
      </c>
      <c r="J91" s="233"/>
      <c r="K91" s="233">
        <f t="shared" si="43"/>
        <v>1.109</v>
      </c>
      <c r="L91" s="233"/>
      <c r="M91" s="233">
        <f t="shared" si="44"/>
        <v>0.77500000000000002</v>
      </c>
      <c r="N91" s="233">
        <f t="shared" si="45"/>
        <v>0.16600000000000001</v>
      </c>
      <c r="O91" s="233"/>
      <c r="P91" s="233">
        <f t="shared" si="46"/>
        <v>0.84099999999999997</v>
      </c>
      <c r="Q91" s="233"/>
      <c r="R91" s="233">
        <f t="shared" si="47"/>
        <v>0.41</v>
      </c>
      <c r="S91" s="211"/>
      <c r="U91" s="246">
        <f t="shared" si="48"/>
        <v>9.9999999999988987E-4</v>
      </c>
      <c r="V91" s="246">
        <f t="shared" si="49"/>
        <v>1.9999999999997797E-3</v>
      </c>
      <c r="Z91" s="229" t="s">
        <v>1617</v>
      </c>
      <c r="AA91" s="230" t="s">
        <v>212</v>
      </c>
      <c r="AB91" s="209">
        <v>3052</v>
      </c>
      <c r="AC91" s="209">
        <v>3096</v>
      </c>
      <c r="AD91" s="209">
        <v>-45</v>
      </c>
      <c r="AE91" s="209">
        <v>427</v>
      </c>
      <c r="AF91" s="209">
        <v>182</v>
      </c>
      <c r="AG91" s="209">
        <v>2443</v>
      </c>
      <c r="AH91" s="209">
        <v>2392</v>
      </c>
      <c r="AI91" s="209">
        <v>509</v>
      </c>
      <c r="AJ91" s="209">
        <v>-457</v>
      </c>
      <c r="AK91" s="209">
        <v>0</v>
      </c>
      <c r="BB91" s="229" t="s">
        <v>1734</v>
      </c>
      <c r="BC91" s="230" t="s">
        <v>1735</v>
      </c>
      <c r="BD91" s="209">
        <v>0</v>
      </c>
      <c r="BE91" s="209">
        <v>0</v>
      </c>
      <c r="BF91" s="209">
        <v>0</v>
      </c>
      <c r="BG91" s="209">
        <v>0</v>
      </c>
      <c r="BH91" s="209">
        <v>0</v>
      </c>
      <c r="BI91" s="209">
        <v>0</v>
      </c>
      <c r="BJ91" s="209">
        <v>0</v>
      </c>
      <c r="BK91" s="209">
        <v>0</v>
      </c>
      <c r="BL91" s="209">
        <v>0</v>
      </c>
      <c r="BM91" s="209">
        <v>0</v>
      </c>
    </row>
    <row r="92" spans="2:65" x14ac:dyDescent="0.25">
      <c r="B92" s="239">
        <v>5</v>
      </c>
      <c r="C92" s="317"/>
      <c r="D92" s="240" t="str">
        <f>INDEX($BC$183:$BC$341,MATCH(LARGE($BD$183:$BD$341,ROWS($B$88:$B92)),$BD$183:$BD$341,0),0)</f>
        <v>Israel</v>
      </c>
      <c r="E92" s="234">
        <f t="shared" si="40"/>
        <v>1.7310000000000001</v>
      </c>
      <c r="F92" s="234"/>
      <c r="G92" s="234">
        <f t="shared" si="41"/>
        <v>0.40400000000000003</v>
      </c>
      <c r="H92" s="234"/>
      <c r="I92" s="234">
        <f t="shared" si="42"/>
        <v>1.327</v>
      </c>
      <c r="J92" s="234"/>
      <c r="K92" s="234">
        <f t="shared" si="43"/>
        <v>0.14499999999999999</v>
      </c>
      <c r="L92" s="234"/>
      <c r="M92" s="234">
        <f t="shared" si="44"/>
        <v>1.0680000000000001</v>
      </c>
      <c r="N92" s="234">
        <f t="shared" si="45"/>
        <v>6.2E-2</v>
      </c>
      <c r="O92" s="234"/>
      <c r="P92" s="234">
        <f t="shared" si="46"/>
        <v>0.42099999999999999</v>
      </c>
      <c r="Q92" s="234"/>
      <c r="R92" s="234">
        <f t="shared" si="47"/>
        <v>3.5000000000000003E-2</v>
      </c>
      <c r="S92" s="224"/>
      <c r="U92" s="246">
        <f t="shared" si="48"/>
        <v>0</v>
      </c>
      <c r="V92" s="246">
        <f t="shared" si="49"/>
        <v>0</v>
      </c>
      <c r="Z92" s="231" t="s">
        <v>1618</v>
      </c>
      <c r="AA92" s="238" t="s">
        <v>213</v>
      </c>
      <c r="AB92" s="209">
        <v>-7047</v>
      </c>
      <c r="AC92" s="209">
        <v>916</v>
      </c>
      <c r="AD92" s="209">
        <v>-7964</v>
      </c>
      <c r="AE92" s="209">
        <v>1678</v>
      </c>
      <c r="AF92" s="209">
        <v>-10080</v>
      </c>
      <c r="AG92" s="209">
        <v>1356</v>
      </c>
      <c r="AH92" s="209">
        <v>262</v>
      </c>
      <c r="AI92" s="209">
        <v>1082</v>
      </c>
      <c r="AJ92" s="209">
        <v>12</v>
      </c>
      <c r="AK92" s="209">
        <v>0</v>
      </c>
      <c r="BB92" s="229" t="s">
        <v>1736</v>
      </c>
      <c r="BC92" s="230" t="s">
        <v>1737</v>
      </c>
      <c r="BD92" s="209">
        <v>0</v>
      </c>
      <c r="BE92" s="209">
        <v>0</v>
      </c>
      <c r="BF92" s="209">
        <v>0</v>
      </c>
      <c r="BG92" s="209">
        <v>0</v>
      </c>
      <c r="BH92" s="209">
        <v>0</v>
      </c>
      <c r="BI92" s="209">
        <v>0</v>
      </c>
      <c r="BJ92" s="209">
        <v>0</v>
      </c>
      <c r="BK92" s="209">
        <v>0</v>
      </c>
      <c r="BL92" s="209">
        <v>0</v>
      </c>
      <c r="BM92" s="209">
        <v>0</v>
      </c>
    </row>
    <row r="93" spans="2:65" x14ac:dyDescent="0.25">
      <c r="B93" s="239">
        <v>1</v>
      </c>
      <c r="C93" s="319" t="s">
        <v>255</v>
      </c>
      <c r="D93" s="242" t="str">
        <f>INDEX($BC$183:$BC$341,MATCH(SMALL($BD$183:$BD$341,ROWS($B$93:$B93)),$BD$183:$BD$341,0),0)</f>
        <v>China</v>
      </c>
      <c r="E93" s="233">
        <f t="shared" si="40"/>
        <v>-6.6539999999999999</v>
      </c>
      <c r="F93" s="233"/>
      <c r="G93" s="233">
        <f t="shared" si="41"/>
        <v>-3.5179999999999998</v>
      </c>
      <c r="H93" s="233"/>
      <c r="I93" s="233">
        <f t="shared" si="42"/>
        <v>-3.1349999999999998</v>
      </c>
      <c r="J93" s="233"/>
      <c r="K93" s="233">
        <f t="shared" si="43"/>
        <v>-1.7070000000000001</v>
      </c>
      <c r="L93" s="233"/>
      <c r="M93" s="233">
        <f t="shared" si="44"/>
        <v>-10.352</v>
      </c>
      <c r="N93" s="233">
        <f t="shared" si="45"/>
        <v>0.437</v>
      </c>
      <c r="O93" s="233"/>
      <c r="P93" s="233">
        <f t="shared" si="46"/>
        <v>4.0640000000000001</v>
      </c>
      <c r="Q93" s="233"/>
      <c r="R93" s="233">
        <f t="shared" si="47"/>
        <v>0.90500000000000003</v>
      </c>
      <c r="S93" s="211"/>
      <c r="U93" s="246">
        <f t="shared" si="48"/>
        <v>-1.000000000000334E-3</v>
      </c>
      <c r="V93" s="246">
        <f t="shared" si="49"/>
        <v>-9.999999999985576E-4</v>
      </c>
      <c r="BB93" s="229" t="s">
        <v>1738</v>
      </c>
      <c r="BC93" s="230" t="s">
        <v>1739</v>
      </c>
      <c r="BD93" s="209">
        <v>34</v>
      </c>
      <c r="BE93" s="209">
        <v>34</v>
      </c>
      <c r="BF93" s="209">
        <v>0</v>
      </c>
      <c r="BG93" s="209">
        <v>0</v>
      </c>
      <c r="BH93" s="209">
        <v>0</v>
      </c>
      <c r="BI93" s="209">
        <v>34</v>
      </c>
      <c r="BJ93" s="209">
        <v>0</v>
      </c>
      <c r="BK93" s="209">
        <v>0</v>
      </c>
      <c r="BL93" s="209">
        <v>34</v>
      </c>
      <c r="BM93" s="209">
        <v>0</v>
      </c>
    </row>
    <row r="94" spans="2:65" x14ac:dyDescent="0.25">
      <c r="B94" s="239">
        <v>2</v>
      </c>
      <c r="C94" s="316"/>
      <c r="D94" s="240" t="str">
        <f>INDEX($BC$183:$BC$341,MATCH(SMALL($BD$183:$BD$341,ROWS($B$93:$B94)),$BD$183:$BD$341,0),0)</f>
        <v>Kuwait</v>
      </c>
      <c r="E94" s="233">
        <f t="shared" si="40"/>
        <v>-1.5189999999999999</v>
      </c>
      <c r="F94" s="233"/>
      <c r="G94" s="233">
        <f t="shared" si="41"/>
        <v>-1.486</v>
      </c>
      <c r="H94" s="233"/>
      <c r="I94" s="233">
        <f t="shared" si="42"/>
        <v>-3.4000000000000002E-2</v>
      </c>
      <c r="J94" s="233"/>
      <c r="K94" s="233">
        <f t="shared" si="43"/>
        <v>-0.191</v>
      </c>
      <c r="L94" s="233"/>
      <c r="M94" s="233">
        <f t="shared" si="44"/>
        <v>1.4E-2</v>
      </c>
      <c r="N94" s="233">
        <f t="shared" si="45"/>
        <v>-0.45100000000000001</v>
      </c>
      <c r="O94" s="233"/>
      <c r="P94" s="233">
        <f t="shared" si="46"/>
        <v>-3.0000000000000001E-3</v>
      </c>
      <c r="Q94" s="233"/>
      <c r="R94" s="233">
        <f t="shared" si="47"/>
        <v>-0.88700000000000001</v>
      </c>
      <c r="S94" s="211"/>
      <c r="U94" s="246">
        <f t="shared" si="48"/>
        <v>1.0000000000001119E-3</v>
      </c>
      <c r="V94" s="246">
        <f t="shared" si="49"/>
        <v>-9.9999999999988987E-4</v>
      </c>
      <c r="BB94" s="229" t="s">
        <v>1740</v>
      </c>
      <c r="BC94" s="230" t="s">
        <v>1741</v>
      </c>
      <c r="BD94" s="209">
        <v>0</v>
      </c>
      <c r="BE94" s="209">
        <v>0</v>
      </c>
      <c r="BF94" s="209">
        <v>0</v>
      </c>
      <c r="BG94" s="209">
        <v>0</v>
      </c>
      <c r="BH94" s="209">
        <v>0</v>
      </c>
      <c r="BI94" s="209">
        <v>0</v>
      </c>
      <c r="BJ94" s="209">
        <v>0</v>
      </c>
      <c r="BK94" s="209">
        <v>0</v>
      </c>
      <c r="BL94" s="209">
        <v>0</v>
      </c>
      <c r="BM94" s="209">
        <v>0</v>
      </c>
    </row>
    <row r="95" spans="2:65" x14ac:dyDescent="0.25">
      <c r="B95" s="239">
        <v>3</v>
      </c>
      <c r="C95" s="316"/>
      <c r="D95" s="240" t="str">
        <f>INDEX($BC$183:$BC$341,MATCH(SMALL($BD$183:$BD$341,ROWS($B$93:$B95)),$BD$183:$BD$341,0),0)</f>
        <v>Czech Republic</v>
      </c>
      <c r="E95" s="233">
        <f t="shared" si="40"/>
        <v>-0.85599999999999998</v>
      </c>
      <c r="F95" s="233"/>
      <c r="G95" s="233">
        <f t="shared" si="41"/>
        <v>-0.38200000000000001</v>
      </c>
      <c r="H95" s="233"/>
      <c r="I95" s="233">
        <f t="shared" si="42"/>
        <v>-0.47399999999999998</v>
      </c>
      <c r="J95" s="233"/>
      <c r="K95" s="233">
        <f t="shared" si="43"/>
        <v>-0.214</v>
      </c>
      <c r="L95" s="233"/>
      <c r="M95" s="233">
        <f t="shared" si="44"/>
        <v>-0.53700000000000003</v>
      </c>
      <c r="N95" s="233">
        <f t="shared" si="45"/>
        <v>-1E-3</v>
      </c>
      <c r="O95" s="233"/>
      <c r="P95" s="233">
        <f t="shared" si="46"/>
        <v>-0.107</v>
      </c>
      <c r="Q95" s="233"/>
      <c r="R95" s="233">
        <f t="shared" si="47"/>
        <v>3.0000000000000001E-3</v>
      </c>
      <c r="S95" s="211"/>
      <c r="U95" s="246">
        <f t="shared" si="48"/>
        <v>0</v>
      </c>
      <c r="V95" s="246">
        <f t="shared" si="49"/>
        <v>0</v>
      </c>
      <c r="BB95" s="229" t="s">
        <v>1742</v>
      </c>
      <c r="BC95" s="230" t="s">
        <v>1743</v>
      </c>
      <c r="BD95" s="209">
        <v>0</v>
      </c>
      <c r="BE95" s="209">
        <v>0</v>
      </c>
      <c r="BF95" s="209">
        <v>0</v>
      </c>
      <c r="BG95" s="209">
        <v>0</v>
      </c>
      <c r="BH95" s="209">
        <v>0</v>
      </c>
      <c r="BI95" s="209">
        <v>0</v>
      </c>
      <c r="BJ95" s="245" t="e">
        <v>#N/A</v>
      </c>
      <c r="BK95" s="245" t="e">
        <v>#N/A</v>
      </c>
      <c r="BL95" s="245" t="e">
        <v>#N/A</v>
      </c>
      <c r="BM95" s="245" t="e">
        <v>#N/A</v>
      </c>
    </row>
    <row r="96" spans="2:65" x14ac:dyDescent="0.25">
      <c r="B96" s="239">
        <v>4</v>
      </c>
      <c r="C96" s="316"/>
      <c r="D96" s="240" t="str">
        <f>INDEX($BC$183:$BC$341,MATCH(SMALL($BD$183:$BD$341,ROWS($B$93:$B96)),$BD$183:$BD$341,0),0)</f>
        <v>Chile</v>
      </c>
      <c r="E96" s="233">
        <f t="shared" si="40"/>
        <v>-0.72799999999999998</v>
      </c>
      <c r="F96" s="233"/>
      <c r="G96" s="233">
        <f t="shared" si="41"/>
        <v>-0.55900000000000005</v>
      </c>
      <c r="H96" s="233"/>
      <c r="I96" s="233">
        <f t="shared" si="42"/>
        <v>-0.16900000000000001</v>
      </c>
      <c r="J96" s="233"/>
      <c r="K96" s="233">
        <f t="shared" si="43"/>
        <v>-0.40400000000000003</v>
      </c>
      <c r="L96" s="233"/>
      <c r="M96" s="233">
        <f t="shared" si="44"/>
        <v>-0.255</v>
      </c>
      <c r="N96" s="233">
        <f t="shared" si="45"/>
        <v>1.7999999999999999E-2</v>
      </c>
      <c r="O96" s="233"/>
      <c r="P96" s="233">
        <f t="shared" si="46"/>
        <v>-8.5999999999999993E-2</v>
      </c>
      <c r="Q96" s="233"/>
      <c r="R96" s="233">
        <f t="shared" si="47"/>
        <v>0</v>
      </c>
      <c r="S96" s="211"/>
      <c r="U96" s="246">
        <f t="shared" si="48"/>
        <v>0</v>
      </c>
      <c r="V96" s="246">
        <f t="shared" si="49"/>
        <v>-1.0000000000000009E-3</v>
      </c>
      <c r="BB96" s="229" t="s">
        <v>1744</v>
      </c>
      <c r="BC96" s="230" t="s">
        <v>1745</v>
      </c>
      <c r="BD96" s="209">
        <v>0</v>
      </c>
      <c r="BE96" s="209">
        <v>0</v>
      </c>
      <c r="BF96" s="209">
        <v>0</v>
      </c>
      <c r="BG96" s="209">
        <v>0</v>
      </c>
      <c r="BH96" s="209">
        <v>0</v>
      </c>
      <c r="BI96" s="209">
        <v>0</v>
      </c>
      <c r="BJ96" s="209">
        <v>0</v>
      </c>
      <c r="BK96" s="209">
        <v>0</v>
      </c>
      <c r="BL96" s="209">
        <v>0</v>
      </c>
      <c r="BM96" s="209">
        <v>0</v>
      </c>
    </row>
    <row r="97" spans="2:65" x14ac:dyDescent="0.25">
      <c r="B97" s="239">
        <v>5</v>
      </c>
      <c r="C97" s="316"/>
      <c r="D97" s="240" t="str">
        <f>INDEX($BC$183:$BC$341,MATCH(SMALL($BD$183:$BD$341,ROWS($B$93:$B97)),$BD$183:$BD$341,0),0)</f>
        <v>Indonesia</v>
      </c>
      <c r="E97" s="233">
        <f t="shared" si="40"/>
        <v>-0.63800000000000001</v>
      </c>
      <c r="F97" s="233"/>
      <c r="G97" s="233">
        <f t="shared" si="41"/>
        <v>-5.0999999999999997E-2</v>
      </c>
      <c r="H97" s="233"/>
      <c r="I97" s="233">
        <f t="shared" si="42"/>
        <v>-0.58699999999999997</v>
      </c>
      <c r="J97" s="233"/>
      <c r="K97" s="233">
        <f t="shared" si="43"/>
        <v>0.22600000000000001</v>
      </c>
      <c r="L97" s="233"/>
      <c r="M97" s="233">
        <f t="shared" si="44"/>
        <v>0.111</v>
      </c>
      <c r="N97" s="233">
        <f t="shared" si="45"/>
        <v>1.4999999999999999E-2</v>
      </c>
      <c r="O97" s="233"/>
      <c r="P97" s="233">
        <f t="shared" si="46"/>
        <v>-0.74</v>
      </c>
      <c r="Q97" s="233"/>
      <c r="R97" s="233">
        <f t="shared" si="47"/>
        <v>-0.20699999999999999</v>
      </c>
      <c r="S97" s="211"/>
      <c r="U97" s="246">
        <f t="shared" si="48"/>
        <v>0</v>
      </c>
      <c r="V97" s="246">
        <f t="shared" si="49"/>
        <v>-4.3000000000000038E-2</v>
      </c>
      <c r="BB97" s="229" t="s">
        <v>1746</v>
      </c>
      <c r="BC97" s="230" t="s">
        <v>1747</v>
      </c>
      <c r="BD97" s="209">
        <v>0</v>
      </c>
      <c r="BE97" s="209">
        <v>0</v>
      </c>
      <c r="BF97" s="209">
        <v>0</v>
      </c>
      <c r="BG97" s="209">
        <v>0</v>
      </c>
      <c r="BH97" s="209">
        <v>0</v>
      </c>
      <c r="BI97" s="209">
        <v>0</v>
      </c>
      <c r="BJ97" s="209">
        <v>0</v>
      </c>
      <c r="BK97" s="209">
        <v>0</v>
      </c>
      <c r="BL97" s="209">
        <v>0</v>
      </c>
      <c r="BM97" s="209">
        <v>0</v>
      </c>
    </row>
    <row r="98" spans="2:65" x14ac:dyDescent="0.25">
      <c r="C98" s="211"/>
      <c r="D98" s="211"/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11"/>
      <c r="P98" s="211"/>
      <c r="Q98" s="211"/>
      <c r="R98" s="211"/>
      <c r="S98" s="211"/>
      <c r="BB98" s="229" t="s">
        <v>1748</v>
      </c>
      <c r="BC98" s="230" t="s">
        <v>1749</v>
      </c>
      <c r="BD98" s="209">
        <v>0</v>
      </c>
      <c r="BE98" s="209">
        <v>0</v>
      </c>
      <c r="BF98" s="209">
        <v>0</v>
      </c>
      <c r="BG98" s="209">
        <v>0</v>
      </c>
      <c r="BH98" s="209">
        <v>0</v>
      </c>
      <c r="BI98" s="209">
        <v>0</v>
      </c>
      <c r="BJ98" s="209">
        <v>0</v>
      </c>
      <c r="BK98" s="209">
        <v>0</v>
      </c>
      <c r="BL98" s="209">
        <v>0</v>
      </c>
      <c r="BM98" s="209">
        <v>0</v>
      </c>
    </row>
    <row r="99" spans="2:65" x14ac:dyDescent="0.25">
      <c r="C99" s="211"/>
      <c r="D99" s="211"/>
      <c r="E99" s="211"/>
      <c r="F99" s="211"/>
      <c r="G99" s="211"/>
      <c r="H99" s="211"/>
      <c r="I99" s="211"/>
      <c r="J99" s="211"/>
      <c r="K99" s="211"/>
      <c r="L99" s="211"/>
      <c r="M99" s="211"/>
      <c r="N99" s="211"/>
      <c r="O99" s="211"/>
      <c r="P99" s="211"/>
      <c r="Q99" s="211"/>
      <c r="R99" s="211"/>
      <c r="S99" s="211"/>
      <c r="BB99" s="229" t="s">
        <v>1750</v>
      </c>
      <c r="BC99" s="230" t="s">
        <v>1751</v>
      </c>
      <c r="BD99" s="209">
        <v>0</v>
      </c>
      <c r="BE99" s="209">
        <v>0</v>
      </c>
      <c r="BF99" s="209">
        <v>0</v>
      </c>
      <c r="BG99" s="209">
        <v>0</v>
      </c>
      <c r="BH99" s="209">
        <v>0</v>
      </c>
      <c r="BI99" s="209">
        <v>0</v>
      </c>
      <c r="BJ99" s="209">
        <v>0</v>
      </c>
      <c r="BK99" s="209">
        <v>0</v>
      </c>
      <c r="BL99" s="209">
        <v>0</v>
      </c>
      <c r="BM99" s="209">
        <v>0</v>
      </c>
    </row>
    <row r="100" spans="2:65" x14ac:dyDescent="0.25">
      <c r="C100" s="211"/>
      <c r="D100" s="211"/>
      <c r="E100" s="211"/>
      <c r="F100" s="211"/>
      <c r="G100" s="211"/>
      <c r="H100" s="211"/>
      <c r="I100" s="211"/>
      <c r="J100" s="211"/>
      <c r="K100" s="211"/>
      <c r="L100" s="211"/>
      <c r="M100" s="211"/>
      <c r="N100" s="211"/>
      <c r="O100" s="211"/>
      <c r="P100" s="211"/>
      <c r="Q100" s="211"/>
      <c r="R100" s="211"/>
      <c r="S100" s="211"/>
      <c r="BB100" s="229" t="s">
        <v>1752</v>
      </c>
      <c r="BC100" s="230" t="s">
        <v>1753</v>
      </c>
      <c r="BD100" s="209">
        <v>0</v>
      </c>
      <c r="BE100" s="209">
        <v>0</v>
      </c>
      <c r="BF100" s="209">
        <v>0</v>
      </c>
      <c r="BG100" s="209">
        <v>0</v>
      </c>
      <c r="BH100" s="209">
        <v>0</v>
      </c>
      <c r="BI100" s="209">
        <v>0</v>
      </c>
      <c r="BJ100" s="209">
        <v>0</v>
      </c>
      <c r="BK100" s="209">
        <v>0</v>
      </c>
      <c r="BL100" s="209">
        <v>0</v>
      </c>
      <c r="BM100" s="209">
        <v>0</v>
      </c>
    </row>
    <row r="101" spans="2:65" x14ac:dyDescent="0.25">
      <c r="C101" s="247" t="s">
        <v>1855</v>
      </c>
      <c r="D101" s="211"/>
      <c r="E101" s="211"/>
      <c r="F101" s="211"/>
      <c r="G101" s="211"/>
      <c r="H101" s="211"/>
      <c r="I101" s="211"/>
      <c r="J101" s="211"/>
      <c r="K101" s="211"/>
      <c r="L101" s="211"/>
      <c r="M101" s="211"/>
      <c r="N101" s="211"/>
      <c r="O101" s="211"/>
      <c r="P101" s="211"/>
      <c r="Q101" s="211"/>
      <c r="R101" s="211"/>
      <c r="S101" s="211"/>
      <c r="BB101" s="229" t="s">
        <v>1754</v>
      </c>
      <c r="BC101" s="230" t="s">
        <v>1755</v>
      </c>
      <c r="BD101" s="209">
        <v>0</v>
      </c>
      <c r="BE101" s="209">
        <v>0</v>
      </c>
      <c r="BF101" s="209">
        <v>0</v>
      </c>
      <c r="BG101" s="209">
        <v>0</v>
      </c>
      <c r="BH101" s="209">
        <v>0</v>
      </c>
      <c r="BI101" s="209">
        <v>0</v>
      </c>
      <c r="BJ101" s="209">
        <v>0</v>
      </c>
      <c r="BK101" s="209">
        <v>0</v>
      </c>
      <c r="BL101" s="209">
        <v>0</v>
      </c>
      <c r="BM101" s="209">
        <v>0</v>
      </c>
    </row>
    <row r="102" spans="2:65" x14ac:dyDescent="0.25">
      <c r="C102" s="211"/>
      <c r="D102" s="211"/>
      <c r="E102" s="211"/>
      <c r="F102" s="211"/>
      <c r="G102" s="211"/>
      <c r="H102" s="211"/>
      <c r="I102" s="211"/>
      <c r="J102" s="211"/>
      <c r="K102" s="211"/>
      <c r="L102" s="211"/>
      <c r="M102" s="211"/>
      <c r="N102" s="211"/>
      <c r="O102" s="211"/>
      <c r="P102" s="211"/>
      <c r="Q102" s="211"/>
      <c r="R102" s="211"/>
      <c r="S102" s="211"/>
      <c r="BB102" s="229" t="s">
        <v>1756</v>
      </c>
      <c r="BC102" s="230" t="s">
        <v>1757</v>
      </c>
      <c r="BD102" s="209">
        <v>0</v>
      </c>
      <c r="BE102" s="209">
        <v>0</v>
      </c>
      <c r="BF102" s="209">
        <v>0</v>
      </c>
      <c r="BG102" s="209">
        <v>0</v>
      </c>
      <c r="BH102" s="209">
        <v>0</v>
      </c>
      <c r="BI102" s="209">
        <v>0</v>
      </c>
      <c r="BJ102" s="209">
        <v>0</v>
      </c>
      <c r="BK102" s="209">
        <v>0</v>
      </c>
      <c r="BL102" s="209">
        <v>0</v>
      </c>
      <c r="BM102" s="209">
        <v>0</v>
      </c>
    </row>
    <row r="103" spans="2:65" x14ac:dyDescent="0.25">
      <c r="C103" s="204"/>
      <c r="D103" s="211"/>
      <c r="E103" s="221"/>
      <c r="F103" s="206"/>
      <c r="G103" s="318" t="s">
        <v>1836</v>
      </c>
      <c r="H103" s="318"/>
      <c r="I103" s="318"/>
      <c r="J103" s="206"/>
      <c r="K103" s="318" t="s">
        <v>355</v>
      </c>
      <c r="L103" s="318"/>
      <c r="M103" s="318"/>
      <c r="N103" s="318"/>
      <c r="O103" s="318"/>
      <c r="P103" s="318"/>
      <c r="Q103" s="318"/>
      <c r="R103" s="318"/>
      <c r="S103" s="318"/>
      <c r="U103" s="244" t="s">
        <v>1832</v>
      </c>
      <c r="BB103" s="229" t="s">
        <v>1758</v>
      </c>
      <c r="BC103" s="230" t="s">
        <v>598</v>
      </c>
      <c r="BD103" s="209">
        <v>48</v>
      </c>
      <c r="BE103" s="209">
        <v>48</v>
      </c>
      <c r="BF103" s="209">
        <v>0</v>
      </c>
      <c r="BG103" s="209">
        <v>0</v>
      </c>
      <c r="BH103" s="209">
        <v>0</v>
      </c>
      <c r="BI103" s="209">
        <v>48</v>
      </c>
      <c r="BJ103" s="209">
        <v>0</v>
      </c>
      <c r="BK103" s="209">
        <v>48</v>
      </c>
      <c r="BL103" s="209">
        <v>0</v>
      </c>
      <c r="BM103" s="209">
        <v>0</v>
      </c>
    </row>
    <row r="104" spans="2:65" x14ac:dyDescent="0.25">
      <c r="C104" s="223"/>
      <c r="D104" s="223"/>
      <c r="E104" s="218" t="s">
        <v>115</v>
      </c>
      <c r="F104" s="215"/>
      <c r="G104" s="216" t="s">
        <v>507</v>
      </c>
      <c r="H104" s="215"/>
      <c r="I104" s="215" t="s">
        <v>1567</v>
      </c>
      <c r="J104" s="217"/>
      <c r="K104" s="218" t="s">
        <v>1579</v>
      </c>
      <c r="L104" s="215"/>
      <c r="M104" s="215" t="s">
        <v>484</v>
      </c>
      <c r="N104" s="219" t="s">
        <v>1580</v>
      </c>
      <c r="O104" s="220"/>
      <c r="P104" s="219" t="s">
        <v>1581</v>
      </c>
      <c r="Q104" s="220"/>
      <c r="R104" s="219" t="s">
        <v>1582</v>
      </c>
      <c r="S104" s="220"/>
      <c r="U104" s="244" t="s">
        <v>1833</v>
      </c>
      <c r="V104" s="244" t="s">
        <v>1834</v>
      </c>
      <c r="BB104" s="229" t="s">
        <v>1759</v>
      </c>
      <c r="BC104" s="230" t="s">
        <v>473</v>
      </c>
      <c r="BD104" s="209">
        <v>0</v>
      </c>
      <c r="BE104" s="209">
        <v>0</v>
      </c>
      <c r="BF104" s="209">
        <v>0</v>
      </c>
      <c r="BG104" s="209">
        <v>0</v>
      </c>
      <c r="BH104" s="209">
        <v>0</v>
      </c>
      <c r="BI104" s="209">
        <v>0</v>
      </c>
      <c r="BJ104" s="209">
        <v>0</v>
      </c>
      <c r="BK104" s="209">
        <v>0</v>
      </c>
      <c r="BL104" s="209">
        <v>0</v>
      </c>
      <c r="BM104" s="209">
        <v>0</v>
      </c>
    </row>
    <row r="105" spans="2:65" x14ac:dyDescent="0.25">
      <c r="B105" s="239">
        <v>1</v>
      </c>
      <c r="C105" s="315" t="s">
        <v>242</v>
      </c>
      <c r="D105" s="240" t="str">
        <f>INDEX($BC$183:$BC$341,MATCH(LARGE($BD$183:$BD$341,ROWS($B$105:$B105)),$BD$183:$BD$341,0),0)</f>
        <v>India</v>
      </c>
      <c r="E105" s="233">
        <f>VLOOKUP($D105,$BC$14:$BL$172,2,FALSE)/1000</f>
        <v>71.894000000000005</v>
      </c>
      <c r="F105" s="233"/>
      <c r="G105" s="233">
        <f>VLOOKUP($D105,$BC$14:$BL$172,3,FALSE)/1000</f>
        <v>24.088000000000001</v>
      </c>
      <c r="H105" s="233"/>
      <c r="I105" s="233">
        <f>VLOOKUP($D105,$BC$14:$BL$172,4,FALSE)/1000</f>
        <v>47.805999999999997</v>
      </c>
      <c r="J105" s="233"/>
      <c r="K105" s="233">
        <f>VLOOKUP($D105,$BC$14:$BL$172,5,FALSE)/1000</f>
        <v>11.05</v>
      </c>
      <c r="L105" s="233"/>
      <c r="M105" s="233">
        <f>VLOOKUP($D105,$BC$14:$BL$172,6,FALSE)/1000</f>
        <v>12.426</v>
      </c>
      <c r="N105" s="233">
        <f>VLOOKUP($D105,$BC$14:$BL$172,8,FALSE)/1000</f>
        <v>12.576000000000001</v>
      </c>
      <c r="O105" s="233"/>
      <c r="P105" s="233">
        <f>VLOOKUP($D105,$BC$14:$BL$172,9,FALSE)/1000</f>
        <v>28.484000000000002</v>
      </c>
      <c r="Q105" s="233"/>
      <c r="R105" s="233">
        <f>VLOOKUP($D105,$BC$14:$BL$172,10,FALSE)/1000</f>
        <v>7.3579999999999997</v>
      </c>
      <c r="S105" s="211"/>
      <c r="U105" s="246">
        <f>E105-SUM(G105:I105)</f>
        <v>0</v>
      </c>
      <c r="V105" s="246">
        <f>E105-SUM(K105:R105)</f>
        <v>0</v>
      </c>
      <c r="BB105" s="229" t="s">
        <v>1760</v>
      </c>
      <c r="BC105" s="230" t="s">
        <v>225</v>
      </c>
      <c r="BD105" s="209">
        <v>34</v>
      </c>
      <c r="BE105" s="209">
        <v>34</v>
      </c>
      <c r="BF105" s="209">
        <v>0</v>
      </c>
      <c r="BG105" s="209">
        <v>-8</v>
      </c>
      <c r="BH105" s="209">
        <v>-6</v>
      </c>
      <c r="BI105" s="209">
        <v>48</v>
      </c>
      <c r="BJ105" s="209">
        <v>0</v>
      </c>
      <c r="BK105" s="209">
        <v>45</v>
      </c>
      <c r="BL105" s="209">
        <v>3</v>
      </c>
      <c r="BM105" s="209">
        <v>0</v>
      </c>
    </row>
    <row r="106" spans="2:65" x14ac:dyDescent="0.25">
      <c r="B106" s="239">
        <v>2</v>
      </c>
      <c r="C106" s="316"/>
      <c r="D106" s="240" t="str">
        <f>INDEX($BC$183:$BC$341,MATCH(LARGE($BD$183:$BD$341,ROWS($B$105:$B106)),$BD$183:$BD$341,0),0)</f>
        <v>Taiwan</v>
      </c>
      <c r="E106" s="233">
        <f t="shared" ref="E106:E114" si="50">VLOOKUP($D106,$BC$14:$BL$172,2,FALSE)/1000</f>
        <v>58.776000000000003</v>
      </c>
      <c r="F106" s="233"/>
      <c r="G106" s="233">
        <f t="shared" ref="G106:G114" si="51">VLOOKUP($D106,$BC$14:$BL$172,3,FALSE)/1000</f>
        <v>17.12</v>
      </c>
      <c r="H106" s="233"/>
      <c r="I106" s="233">
        <f t="shared" ref="I106:I114" si="52">VLOOKUP($D106,$BC$14:$BL$172,4,FALSE)/1000</f>
        <v>41.655999999999999</v>
      </c>
      <c r="J106" s="233"/>
      <c r="K106" s="233">
        <f t="shared" ref="K106:K114" si="53">VLOOKUP($D106,$BC$14:$BL$172,5,FALSE)/1000</f>
        <v>8.016</v>
      </c>
      <c r="L106" s="233"/>
      <c r="M106" s="233">
        <f t="shared" ref="M106:M114" si="54">VLOOKUP($D106,$BC$14:$BL$172,6,FALSE)/1000</f>
        <v>24.888999999999999</v>
      </c>
      <c r="N106" s="233">
        <f t="shared" ref="N106:N114" si="55">VLOOKUP($D106,$BC$14:$BL$172,8,FALSE)/1000</f>
        <v>2.585</v>
      </c>
      <c r="O106" s="233"/>
      <c r="P106" s="233">
        <f t="shared" ref="P106:P114" si="56">VLOOKUP($D106,$BC$14:$BL$172,9,FALSE)/1000</f>
        <v>10.143000000000001</v>
      </c>
      <c r="Q106" s="233"/>
      <c r="R106" s="233">
        <f t="shared" ref="R106:R114" si="57">VLOOKUP($D106,$BC$14:$BL$172,10,FALSE)/1000</f>
        <v>13.143000000000001</v>
      </c>
      <c r="S106" s="211"/>
      <c r="U106" s="246">
        <f t="shared" ref="U106:U114" si="58">E106-SUM(G106:I106)</f>
        <v>0</v>
      </c>
      <c r="V106" s="246">
        <f t="shared" ref="V106:V114" si="59">E106-SUM(K106:R106)</f>
        <v>0</v>
      </c>
      <c r="BB106" s="229" t="s">
        <v>1761</v>
      </c>
      <c r="BC106" s="230" t="s">
        <v>748</v>
      </c>
      <c r="BD106" s="209">
        <v>39</v>
      </c>
      <c r="BE106" s="209">
        <v>39</v>
      </c>
      <c r="BF106" s="209">
        <v>0</v>
      </c>
      <c r="BG106" s="209">
        <v>39</v>
      </c>
      <c r="BH106" s="209">
        <v>0</v>
      </c>
      <c r="BI106" s="209">
        <v>0</v>
      </c>
      <c r="BJ106" s="209">
        <v>0</v>
      </c>
      <c r="BK106" s="209">
        <v>0</v>
      </c>
      <c r="BL106" s="209">
        <v>0</v>
      </c>
      <c r="BM106" s="209">
        <v>0</v>
      </c>
    </row>
    <row r="107" spans="2:65" x14ac:dyDescent="0.25">
      <c r="B107" s="239">
        <v>3</v>
      </c>
      <c r="C107" s="316"/>
      <c r="D107" s="240" t="str">
        <f>INDEX($BC$183:$BC$341,MATCH(LARGE($BD$183:$BD$341,ROWS($B$105:$B107)),$BD$183:$BD$341,0),0)</f>
        <v>Malaysia</v>
      </c>
      <c r="E107" s="233">
        <f t="shared" si="50"/>
        <v>39.085000000000001</v>
      </c>
      <c r="F107" s="233"/>
      <c r="G107" s="233">
        <f t="shared" si="51"/>
        <v>6.9509999999999996</v>
      </c>
      <c r="H107" s="233"/>
      <c r="I107" s="233">
        <f t="shared" si="52"/>
        <v>32.134</v>
      </c>
      <c r="J107" s="233"/>
      <c r="K107" s="233">
        <f t="shared" si="53"/>
        <v>4.1539999999999999</v>
      </c>
      <c r="L107" s="233"/>
      <c r="M107" s="233">
        <f t="shared" si="54"/>
        <v>9.9580000000000002</v>
      </c>
      <c r="N107" s="233">
        <f t="shared" si="55"/>
        <v>1.012</v>
      </c>
      <c r="O107" s="233"/>
      <c r="P107" s="233">
        <f t="shared" si="56"/>
        <v>12.682</v>
      </c>
      <c r="Q107" s="233"/>
      <c r="R107" s="233">
        <f t="shared" si="57"/>
        <v>11.28</v>
      </c>
      <c r="S107" s="211"/>
      <c r="U107" s="246">
        <f t="shared" si="58"/>
        <v>0</v>
      </c>
      <c r="V107" s="246">
        <f t="shared" si="59"/>
        <v>-9.9999999999766942E-4</v>
      </c>
      <c r="BB107" s="229" t="s">
        <v>1762</v>
      </c>
      <c r="BC107" s="230" t="s">
        <v>704</v>
      </c>
      <c r="BD107" s="209">
        <v>3</v>
      </c>
      <c r="BE107" s="209">
        <v>3</v>
      </c>
      <c r="BF107" s="209">
        <v>0</v>
      </c>
      <c r="BG107" s="209">
        <v>1</v>
      </c>
      <c r="BH107" s="209">
        <v>0</v>
      </c>
      <c r="BI107" s="209">
        <v>1</v>
      </c>
      <c r="BJ107" s="209">
        <v>0</v>
      </c>
      <c r="BK107" s="209">
        <v>0</v>
      </c>
      <c r="BL107" s="209">
        <v>1</v>
      </c>
      <c r="BM107" s="209">
        <v>0</v>
      </c>
    </row>
    <row r="108" spans="2:65" x14ac:dyDescent="0.25">
      <c r="B108" s="239">
        <v>4</v>
      </c>
      <c r="C108" s="316"/>
      <c r="D108" s="240" t="str">
        <f>INDEX($BC$183:$BC$341,MATCH(LARGE($BD$183:$BD$341,ROWS($B$105:$B108)),$BD$183:$BD$341,0),0)</f>
        <v>Mexico</v>
      </c>
      <c r="E108" s="233">
        <f t="shared" si="50"/>
        <v>34.326000000000001</v>
      </c>
      <c r="F108" s="233"/>
      <c r="G108" s="233">
        <f t="shared" si="51"/>
        <v>3.97</v>
      </c>
      <c r="H108" s="233"/>
      <c r="I108" s="233">
        <f t="shared" si="52"/>
        <v>30.356000000000002</v>
      </c>
      <c r="J108" s="233"/>
      <c r="K108" s="233">
        <f t="shared" si="53"/>
        <v>2.802</v>
      </c>
      <c r="L108" s="233"/>
      <c r="M108" s="233">
        <f t="shared" si="54"/>
        <v>12.329000000000001</v>
      </c>
      <c r="N108" s="233">
        <f t="shared" si="55"/>
        <v>1.5980000000000001</v>
      </c>
      <c r="O108" s="233"/>
      <c r="P108" s="233">
        <f t="shared" si="56"/>
        <v>11.941000000000001</v>
      </c>
      <c r="Q108" s="233"/>
      <c r="R108" s="233">
        <f t="shared" si="57"/>
        <v>5.6550000000000002</v>
      </c>
      <c r="S108" s="211"/>
      <c r="U108" s="246">
        <f t="shared" si="58"/>
        <v>0</v>
      </c>
      <c r="V108" s="246">
        <f t="shared" si="59"/>
        <v>9.9999999999766942E-4</v>
      </c>
      <c r="BB108" s="229" t="s">
        <v>1763</v>
      </c>
      <c r="BC108" s="230" t="s">
        <v>696</v>
      </c>
      <c r="BD108" s="209">
        <v>67</v>
      </c>
      <c r="BE108" s="209">
        <v>29</v>
      </c>
      <c r="BF108" s="209">
        <v>38</v>
      </c>
      <c r="BG108" s="209">
        <v>1</v>
      </c>
      <c r="BH108" s="209">
        <v>35</v>
      </c>
      <c r="BI108" s="209">
        <v>31</v>
      </c>
      <c r="BJ108" s="209">
        <v>0</v>
      </c>
      <c r="BK108" s="209">
        <v>31</v>
      </c>
      <c r="BL108" s="209">
        <v>0</v>
      </c>
      <c r="BM108" s="209">
        <v>0</v>
      </c>
    </row>
    <row r="109" spans="2:65" x14ac:dyDescent="0.25">
      <c r="B109" s="239">
        <v>5</v>
      </c>
      <c r="C109" s="317"/>
      <c r="D109" s="241" t="str">
        <f>INDEX($BC$183:$BC$341,MATCH(LARGE($BD$183:$BD$341,ROWS($B$105:$B109)),$BD$183:$BD$341,0),0)</f>
        <v>Israel</v>
      </c>
      <c r="E109" s="234">
        <f t="shared" si="50"/>
        <v>4.1639999999999997</v>
      </c>
      <c r="F109" s="234"/>
      <c r="G109" s="234">
        <f t="shared" si="51"/>
        <v>1.82</v>
      </c>
      <c r="H109" s="234"/>
      <c r="I109" s="234">
        <f t="shared" si="52"/>
        <v>2.3439999999999999</v>
      </c>
      <c r="J109" s="234"/>
      <c r="K109" s="234">
        <f t="shared" si="53"/>
        <v>0.36099999999999999</v>
      </c>
      <c r="L109" s="234"/>
      <c r="M109" s="234">
        <f t="shared" si="54"/>
        <v>1.9790000000000001</v>
      </c>
      <c r="N109" s="234">
        <f t="shared" si="55"/>
        <v>0.153</v>
      </c>
      <c r="O109" s="234"/>
      <c r="P109" s="234">
        <f t="shared" si="56"/>
        <v>1.429</v>
      </c>
      <c r="Q109" s="234"/>
      <c r="R109" s="234">
        <f t="shared" si="57"/>
        <v>0.24299999999999999</v>
      </c>
      <c r="S109" s="224"/>
      <c r="U109" s="246">
        <f t="shared" si="58"/>
        <v>0</v>
      </c>
      <c r="V109" s="246">
        <f t="shared" si="59"/>
        <v>-1.000000000000334E-3</v>
      </c>
      <c r="BB109" s="229" t="s">
        <v>1764</v>
      </c>
      <c r="BC109" s="230" t="s">
        <v>1562</v>
      </c>
      <c r="BD109" s="209">
        <v>65</v>
      </c>
      <c r="BE109" s="209">
        <v>65</v>
      </c>
      <c r="BF109" s="209">
        <v>0</v>
      </c>
      <c r="BG109" s="209">
        <v>0</v>
      </c>
      <c r="BH109" s="209">
        <v>25</v>
      </c>
      <c r="BI109" s="209">
        <v>39</v>
      </c>
      <c r="BJ109" s="209">
        <v>0</v>
      </c>
      <c r="BK109" s="209">
        <v>38</v>
      </c>
      <c r="BL109" s="209">
        <v>1</v>
      </c>
      <c r="BM109" s="209">
        <v>0</v>
      </c>
    </row>
    <row r="110" spans="2:65" x14ac:dyDescent="0.25">
      <c r="B110" s="239">
        <v>1</v>
      </c>
      <c r="C110" s="319" t="s">
        <v>255</v>
      </c>
      <c r="D110" s="240" t="str">
        <f>INDEX($BC$183:$BC$341,MATCH(SMALL($BD$183:$BD$341,ROWS($B$110:$B110)),$BD$183:$BD$341,0),0)</f>
        <v>China</v>
      </c>
      <c r="E110" s="233">
        <f t="shared" si="50"/>
        <v>202.64599999999999</v>
      </c>
      <c r="F110" s="233"/>
      <c r="G110" s="233">
        <f t="shared" si="51"/>
        <v>95.799000000000007</v>
      </c>
      <c r="H110" s="233"/>
      <c r="I110" s="233">
        <f t="shared" si="52"/>
        <v>106.84699999999999</v>
      </c>
      <c r="J110" s="233"/>
      <c r="K110" s="233">
        <f t="shared" si="53"/>
        <v>58.598999999999997</v>
      </c>
      <c r="L110" s="233"/>
      <c r="M110" s="233">
        <f t="shared" si="54"/>
        <v>56.786000000000001</v>
      </c>
      <c r="N110" s="233">
        <f t="shared" si="55"/>
        <v>8.6509999999999998</v>
      </c>
      <c r="O110" s="233"/>
      <c r="P110" s="233">
        <f t="shared" si="56"/>
        <v>58.585999999999999</v>
      </c>
      <c r="Q110" s="233"/>
      <c r="R110" s="233">
        <f t="shared" si="57"/>
        <v>20.024000000000001</v>
      </c>
      <c r="S110" s="211"/>
      <c r="U110" s="246">
        <f t="shared" si="58"/>
        <v>0</v>
      </c>
      <c r="V110" s="246">
        <f t="shared" si="59"/>
        <v>0</v>
      </c>
      <c r="BB110" s="229" t="s">
        <v>1765</v>
      </c>
      <c r="BC110" s="230" t="s">
        <v>656</v>
      </c>
      <c r="BD110" s="209">
        <v>100</v>
      </c>
      <c r="BE110" s="209">
        <v>14</v>
      </c>
      <c r="BF110" s="209">
        <v>86</v>
      </c>
      <c r="BG110" s="209">
        <v>0</v>
      </c>
      <c r="BH110" s="209">
        <v>76</v>
      </c>
      <c r="BI110" s="209">
        <v>24</v>
      </c>
      <c r="BJ110" s="209">
        <v>0</v>
      </c>
      <c r="BK110" s="209">
        <v>10</v>
      </c>
      <c r="BL110" s="209">
        <v>14</v>
      </c>
      <c r="BM110" s="209">
        <v>0</v>
      </c>
    </row>
    <row r="111" spans="2:65" x14ac:dyDescent="0.25">
      <c r="B111" s="239">
        <v>2</v>
      </c>
      <c r="C111" s="316"/>
      <c r="D111" s="240" t="str">
        <f>INDEX($BC$183:$BC$341,MATCH(SMALL($BD$183:$BD$341,ROWS($B$110:$B111)),$BD$183:$BD$341,0),0)</f>
        <v>Kuwait</v>
      </c>
      <c r="E111" s="233">
        <f t="shared" si="50"/>
        <v>3.7589999999999999</v>
      </c>
      <c r="F111" s="233"/>
      <c r="G111" s="233">
        <f t="shared" si="51"/>
        <v>2.9159999999999999</v>
      </c>
      <c r="H111" s="233"/>
      <c r="I111" s="233">
        <f t="shared" si="52"/>
        <v>0.84299999999999997</v>
      </c>
      <c r="J111" s="233"/>
      <c r="K111" s="233">
        <f t="shared" si="53"/>
        <v>0.63400000000000001</v>
      </c>
      <c r="L111" s="233"/>
      <c r="M111" s="233">
        <f t="shared" si="54"/>
        <v>0.52100000000000002</v>
      </c>
      <c r="N111" s="233">
        <f t="shared" si="55"/>
        <v>1.45</v>
      </c>
      <c r="O111" s="233"/>
      <c r="P111" s="233">
        <f t="shared" si="56"/>
        <v>1.0760000000000001</v>
      </c>
      <c r="Q111" s="233"/>
      <c r="R111" s="233">
        <f t="shared" si="57"/>
        <v>7.9000000000000001E-2</v>
      </c>
      <c r="S111" s="211"/>
      <c r="U111" s="246">
        <f t="shared" si="58"/>
        <v>0</v>
      </c>
      <c r="V111" s="246">
        <f t="shared" si="59"/>
        <v>-1.000000000000334E-3</v>
      </c>
      <c r="BB111" s="229" t="s">
        <v>1766</v>
      </c>
      <c r="BC111" s="230" t="s">
        <v>690</v>
      </c>
      <c r="BD111" s="209">
        <v>0</v>
      </c>
      <c r="BE111" s="209">
        <v>0</v>
      </c>
      <c r="BF111" s="209">
        <v>0</v>
      </c>
      <c r="BG111" s="209">
        <v>0</v>
      </c>
      <c r="BH111" s="209">
        <v>0</v>
      </c>
      <c r="BI111" s="209">
        <v>0</v>
      </c>
      <c r="BJ111" s="209">
        <v>0</v>
      </c>
      <c r="BK111" s="209">
        <v>0</v>
      </c>
      <c r="BL111" s="209">
        <v>0</v>
      </c>
      <c r="BM111" s="209">
        <v>0</v>
      </c>
    </row>
    <row r="112" spans="2:65" x14ac:dyDescent="0.25">
      <c r="B112" s="239">
        <v>3</v>
      </c>
      <c r="C112" s="316"/>
      <c r="D112" s="240" t="str">
        <f>INDEX($BC$183:$BC$341,MATCH(SMALL($BD$183:$BD$341,ROWS($B$110:$B112)),$BD$183:$BD$341,0),0)</f>
        <v>Czech Republic</v>
      </c>
      <c r="E112" s="233">
        <f t="shared" si="50"/>
        <v>4.726</v>
      </c>
      <c r="F112" s="233"/>
      <c r="G112" s="233">
        <f t="shared" si="51"/>
        <v>1.4990000000000001</v>
      </c>
      <c r="H112" s="233"/>
      <c r="I112" s="233">
        <f t="shared" si="52"/>
        <v>3.2280000000000002</v>
      </c>
      <c r="J112" s="233"/>
      <c r="K112" s="233">
        <f t="shared" si="53"/>
        <v>0.122</v>
      </c>
      <c r="L112" s="233"/>
      <c r="M112" s="233">
        <f t="shared" si="54"/>
        <v>3.7970000000000002</v>
      </c>
      <c r="N112" s="233">
        <f t="shared" si="55"/>
        <v>1.7000000000000001E-2</v>
      </c>
      <c r="O112" s="233"/>
      <c r="P112" s="233">
        <f t="shared" si="56"/>
        <v>0.75900000000000001</v>
      </c>
      <c r="Q112" s="233"/>
      <c r="R112" s="233">
        <f t="shared" si="57"/>
        <v>3.1E-2</v>
      </c>
      <c r="S112" s="211"/>
      <c r="U112" s="246">
        <f t="shared" si="58"/>
        <v>-1.000000000000334E-3</v>
      </c>
      <c r="V112" s="246">
        <f t="shared" si="59"/>
        <v>0</v>
      </c>
      <c r="BB112" s="229" t="s">
        <v>1767</v>
      </c>
      <c r="BC112" s="230" t="s">
        <v>1768</v>
      </c>
      <c r="BD112" s="209">
        <v>0</v>
      </c>
      <c r="BE112" s="209">
        <v>0</v>
      </c>
      <c r="BF112" s="209">
        <v>0</v>
      </c>
      <c r="BG112" s="209">
        <v>0</v>
      </c>
      <c r="BH112" s="209">
        <v>0</v>
      </c>
      <c r="BI112" s="209">
        <v>0</v>
      </c>
      <c r="BJ112" s="209">
        <v>0</v>
      </c>
      <c r="BK112" s="209">
        <v>0</v>
      </c>
      <c r="BL112" s="209">
        <v>0</v>
      </c>
      <c r="BM112" s="209">
        <v>0</v>
      </c>
    </row>
    <row r="113" spans="2:65" x14ac:dyDescent="0.25">
      <c r="B113" s="239">
        <v>4</v>
      </c>
      <c r="C113" s="316"/>
      <c r="D113" s="240" t="str">
        <f>INDEX($BC$183:$BC$341,MATCH(SMALL($BD$183:$BD$341,ROWS($B$110:$B113)),$BD$183:$BD$341,0),0)</f>
        <v>Chile</v>
      </c>
      <c r="E113" s="233">
        <f t="shared" si="50"/>
        <v>2.7040000000000002</v>
      </c>
      <c r="F113" s="233"/>
      <c r="G113" s="233">
        <f t="shared" si="51"/>
        <v>1.792</v>
      </c>
      <c r="H113" s="233"/>
      <c r="I113" s="233">
        <f t="shared" si="52"/>
        <v>0.91200000000000003</v>
      </c>
      <c r="J113" s="233"/>
      <c r="K113" s="233">
        <f t="shared" si="53"/>
        <v>1.363</v>
      </c>
      <c r="L113" s="233"/>
      <c r="M113" s="233">
        <f t="shared" si="54"/>
        <v>0.51900000000000002</v>
      </c>
      <c r="N113" s="233">
        <f t="shared" si="55"/>
        <v>0.06</v>
      </c>
      <c r="O113" s="233"/>
      <c r="P113" s="233">
        <f t="shared" si="56"/>
        <v>0.754</v>
      </c>
      <c r="Q113" s="233"/>
      <c r="R113" s="233">
        <f t="shared" si="57"/>
        <v>8.0000000000000002E-3</v>
      </c>
      <c r="S113" s="211"/>
      <c r="U113" s="246">
        <f t="shared" si="58"/>
        <v>0</v>
      </c>
      <c r="V113" s="246">
        <f t="shared" si="59"/>
        <v>0</v>
      </c>
      <c r="BB113" s="229" t="s">
        <v>1769</v>
      </c>
      <c r="BC113" s="230" t="s">
        <v>1561</v>
      </c>
      <c r="BD113" s="209">
        <v>1</v>
      </c>
      <c r="BE113" s="209">
        <v>1</v>
      </c>
      <c r="BF113" s="209">
        <v>0</v>
      </c>
      <c r="BG113" s="209">
        <v>0</v>
      </c>
      <c r="BH113" s="209">
        <v>0</v>
      </c>
      <c r="BI113" s="209">
        <v>1</v>
      </c>
      <c r="BJ113" s="209">
        <v>0</v>
      </c>
      <c r="BK113" s="209">
        <v>0</v>
      </c>
      <c r="BL113" s="209">
        <v>1</v>
      </c>
      <c r="BM113" s="209">
        <v>0</v>
      </c>
    </row>
    <row r="114" spans="2:65" x14ac:dyDescent="0.25">
      <c r="B114" s="239">
        <v>5</v>
      </c>
      <c r="C114" s="316"/>
      <c r="D114" s="240" t="str">
        <f>INDEX($BC$183:$BC$341,MATCH(SMALL($BD$183:$BD$341,ROWS($B$110:$B114)),$BD$183:$BD$341,0),0)</f>
        <v>Indonesia</v>
      </c>
      <c r="E114" s="233">
        <f t="shared" si="50"/>
        <v>15.989000000000001</v>
      </c>
      <c r="F114" s="233"/>
      <c r="G114" s="233">
        <f t="shared" si="51"/>
        <v>5.0179999999999998</v>
      </c>
      <c r="H114" s="233"/>
      <c r="I114" s="233">
        <f t="shared" si="52"/>
        <v>10.971</v>
      </c>
      <c r="J114" s="233"/>
      <c r="K114" s="233">
        <f t="shared" si="53"/>
        <v>1.657</v>
      </c>
      <c r="L114" s="233"/>
      <c r="M114" s="233">
        <f t="shared" si="54"/>
        <v>5.1660000000000004</v>
      </c>
      <c r="N114" s="233">
        <f t="shared" si="55"/>
        <v>0.39900000000000002</v>
      </c>
      <c r="O114" s="233"/>
      <c r="P114" s="233">
        <f t="shared" si="56"/>
        <v>7.3550000000000004</v>
      </c>
      <c r="Q114" s="233"/>
      <c r="R114" s="233">
        <f t="shared" si="57"/>
        <v>1.3979999999999999</v>
      </c>
      <c r="S114" s="211"/>
      <c r="U114" s="246">
        <f t="shared" si="58"/>
        <v>0</v>
      </c>
      <c r="V114" s="246">
        <f t="shared" si="59"/>
        <v>1.3999999999999346E-2</v>
      </c>
      <c r="BB114" s="229" t="s">
        <v>1770</v>
      </c>
      <c r="BC114" s="230" t="s">
        <v>219</v>
      </c>
      <c r="BD114" s="209">
        <v>0</v>
      </c>
      <c r="BE114" s="209">
        <v>0</v>
      </c>
      <c r="BF114" s="209">
        <v>0</v>
      </c>
      <c r="BG114" s="209">
        <v>0</v>
      </c>
      <c r="BH114" s="209">
        <v>0</v>
      </c>
      <c r="BI114" s="209">
        <v>0</v>
      </c>
      <c r="BJ114" s="209">
        <v>0</v>
      </c>
      <c r="BK114" s="209">
        <v>0</v>
      </c>
      <c r="BL114" s="209">
        <v>0</v>
      </c>
      <c r="BM114" s="209">
        <v>0</v>
      </c>
    </row>
    <row r="115" spans="2:65" x14ac:dyDescent="0.25">
      <c r="BB115" s="229" t="s">
        <v>1771</v>
      </c>
      <c r="BC115" s="230" t="s">
        <v>789</v>
      </c>
      <c r="BD115" s="209">
        <v>4</v>
      </c>
      <c r="BE115" s="209">
        <v>4</v>
      </c>
      <c r="BF115" s="209">
        <v>0</v>
      </c>
      <c r="BG115" s="209">
        <v>4</v>
      </c>
      <c r="BH115" s="209">
        <v>0</v>
      </c>
      <c r="BI115" s="209">
        <v>0</v>
      </c>
      <c r="BJ115" s="209">
        <v>0</v>
      </c>
      <c r="BK115" s="209">
        <v>0</v>
      </c>
      <c r="BL115" s="209">
        <v>0</v>
      </c>
      <c r="BM115" s="209">
        <v>0</v>
      </c>
    </row>
    <row r="116" spans="2:65" x14ac:dyDescent="0.25">
      <c r="BB116" s="229" t="s">
        <v>1772</v>
      </c>
      <c r="BC116" s="230" t="s">
        <v>52</v>
      </c>
      <c r="BD116" s="209">
        <v>21</v>
      </c>
      <c r="BE116" s="209">
        <v>21</v>
      </c>
      <c r="BF116" s="209">
        <v>0</v>
      </c>
      <c r="BG116" s="209">
        <v>3</v>
      </c>
      <c r="BH116" s="209">
        <v>-3</v>
      </c>
      <c r="BI116" s="209">
        <v>21</v>
      </c>
      <c r="BJ116" s="209">
        <v>0</v>
      </c>
      <c r="BK116" s="209">
        <v>8</v>
      </c>
      <c r="BL116" s="209">
        <v>13</v>
      </c>
      <c r="BM116" s="209">
        <v>0</v>
      </c>
    </row>
    <row r="117" spans="2:65" x14ac:dyDescent="0.25">
      <c r="BB117" s="229" t="s">
        <v>1773</v>
      </c>
      <c r="BC117" s="230" t="s">
        <v>103</v>
      </c>
      <c r="BD117" s="209">
        <v>0</v>
      </c>
      <c r="BE117" s="209">
        <v>0</v>
      </c>
      <c r="BF117" s="209">
        <v>0</v>
      </c>
      <c r="BG117" s="209">
        <v>0</v>
      </c>
      <c r="BH117" s="209">
        <v>0</v>
      </c>
      <c r="BI117" s="209">
        <v>0</v>
      </c>
      <c r="BJ117" s="209">
        <v>0</v>
      </c>
      <c r="BK117" s="209">
        <v>0</v>
      </c>
      <c r="BL117" s="209">
        <v>0</v>
      </c>
      <c r="BM117" s="209">
        <v>0</v>
      </c>
    </row>
    <row r="118" spans="2:65" x14ac:dyDescent="0.25">
      <c r="BB118" s="229" t="s">
        <v>1774</v>
      </c>
      <c r="BC118" s="230" t="s">
        <v>644</v>
      </c>
      <c r="BD118" s="209">
        <v>29</v>
      </c>
      <c r="BE118" s="209">
        <v>29</v>
      </c>
      <c r="BF118" s="209">
        <v>0</v>
      </c>
      <c r="BG118" s="209">
        <v>0</v>
      </c>
      <c r="BH118" s="209">
        <v>0</v>
      </c>
      <c r="BI118" s="209">
        <v>29</v>
      </c>
      <c r="BJ118" s="209">
        <v>0</v>
      </c>
      <c r="BK118" s="209">
        <v>25</v>
      </c>
      <c r="BL118" s="209">
        <v>4</v>
      </c>
      <c r="BM118" s="209">
        <v>0</v>
      </c>
    </row>
    <row r="119" spans="2:65" x14ac:dyDescent="0.25">
      <c r="BB119" s="229" t="s">
        <v>1775</v>
      </c>
      <c r="BC119" s="230" t="s">
        <v>651</v>
      </c>
      <c r="BD119" s="209">
        <v>0</v>
      </c>
      <c r="BE119" s="209">
        <v>0</v>
      </c>
      <c r="BF119" s="209">
        <v>0</v>
      </c>
      <c r="BG119" s="209">
        <v>0</v>
      </c>
      <c r="BH119" s="209">
        <v>0</v>
      </c>
      <c r="BI119" s="209">
        <v>0</v>
      </c>
      <c r="BJ119" s="209">
        <v>0</v>
      </c>
      <c r="BK119" s="209">
        <v>0</v>
      </c>
      <c r="BL119" s="209">
        <v>0</v>
      </c>
      <c r="BM119" s="209">
        <v>0</v>
      </c>
    </row>
    <row r="120" spans="2:65" x14ac:dyDescent="0.25">
      <c r="BB120" s="229" t="s">
        <v>1776</v>
      </c>
      <c r="BC120" s="230" t="s">
        <v>12</v>
      </c>
      <c r="BD120" s="209">
        <v>48</v>
      </c>
      <c r="BE120" s="209">
        <v>48</v>
      </c>
      <c r="BF120" s="209">
        <v>0</v>
      </c>
      <c r="BG120" s="209">
        <v>31</v>
      </c>
      <c r="BH120" s="209">
        <v>0</v>
      </c>
      <c r="BI120" s="209">
        <v>17</v>
      </c>
      <c r="BJ120" s="209">
        <v>0</v>
      </c>
      <c r="BK120" s="209">
        <v>10</v>
      </c>
      <c r="BL120" s="209">
        <v>7</v>
      </c>
      <c r="BM120" s="209">
        <v>0</v>
      </c>
    </row>
    <row r="121" spans="2:65" x14ac:dyDescent="0.25">
      <c r="BB121" s="229" t="s">
        <v>1777</v>
      </c>
      <c r="BC121" s="230" t="s">
        <v>778</v>
      </c>
      <c r="BD121" s="209">
        <v>0</v>
      </c>
      <c r="BE121" s="209">
        <v>0</v>
      </c>
      <c r="BF121" s="209">
        <v>0</v>
      </c>
      <c r="BG121" s="209">
        <v>0</v>
      </c>
      <c r="BH121" s="209">
        <v>0</v>
      </c>
      <c r="BI121" s="209">
        <v>0</v>
      </c>
      <c r="BJ121" s="209">
        <v>0</v>
      </c>
      <c r="BK121" s="209">
        <v>0</v>
      </c>
      <c r="BL121" s="209">
        <v>0</v>
      </c>
      <c r="BM121" s="209">
        <v>0</v>
      </c>
    </row>
    <row r="122" spans="2:65" x14ac:dyDescent="0.25">
      <c r="BB122" s="229" t="s">
        <v>1778</v>
      </c>
      <c r="BC122" s="230" t="s">
        <v>1779</v>
      </c>
      <c r="BD122" s="209">
        <v>3</v>
      </c>
      <c r="BE122" s="209">
        <v>3</v>
      </c>
      <c r="BF122" s="209">
        <v>0</v>
      </c>
      <c r="BG122" s="209">
        <v>0</v>
      </c>
      <c r="BH122" s="209">
        <v>0</v>
      </c>
      <c r="BI122" s="209">
        <v>3</v>
      </c>
      <c r="BJ122" s="209">
        <v>0</v>
      </c>
      <c r="BK122" s="209">
        <v>0</v>
      </c>
      <c r="BL122" s="209">
        <v>3</v>
      </c>
      <c r="BM122" s="209">
        <v>0</v>
      </c>
    </row>
    <row r="123" spans="2:65" x14ac:dyDescent="0.25">
      <c r="BB123" s="229" t="s">
        <v>1780</v>
      </c>
      <c r="BC123" s="230" t="s">
        <v>206</v>
      </c>
      <c r="BD123" s="209">
        <v>567</v>
      </c>
      <c r="BE123" s="209">
        <v>215</v>
      </c>
      <c r="BF123" s="209">
        <v>352</v>
      </c>
      <c r="BG123" s="209">
        <v>11</v>
      </c>
      <c r="BH123" s="209">
        <v>145</v>
      </c>
      <c r="BI123" s="209">
        <v>411</v>
      </c>
      <c r="BJ123" s="209">
        <v>10</v>
      </c>
      <c r="BK123" s="209">
        <v>354</v>
      </c>
      <c r="BL123" s="209">
        <v>48</v>
      </c>
      <c r="BM123" s="209">
        <v>0</v>
      </c>
    </row>
    <row r="124" spans="2:65" x14ac:dyDescent="0.25">
      <c r="BB124" s="229" t="s">
        <v>1781</v>
      </c>
      <c r="BC124" s="230" t="s">
        <v>214</v>
      </c>
      <c r="BD124" s="209">
        <v>380</v>
      </c>
      <c r="BE124" s="209">
        <v>184</v>
      </c>
      <c r="BF124" s="209">
        <v>196</v>
      </c>
      <c r="BG124" s="209">
        <v>22</v>
      </c>
      <c r="BH124" s="209">
        <v>173</v>
      </c>
      <c r="BI124" s="209">
        <v>185</v>
      </c>
      <c r="BJ124" s="209">
        <v>0</v>
      </c>
      <c r="BK124" s="209">
        <v>182</v>
      </c>
      <c r="BL124" s="209">
        <v>3</v>
      </c>
      <c r="BM124" s="209">
        <v>0</v>
      </c>
    </row>
    <row r="125" spans="2:65" x14ac:dyDescent="0.25">
      <c r="BB125" s="229" t="s">
        <v>1782</v>
      </c>
      <c r="BC125" s="230" t="s">
        <v>53</v>
      </c>
      <c r="BD125" s="209">
        <v>0</v>
      </c>
      <c r="BE125" s="209">
        <v>0</v>
      </c>
      <c r="BF125" s="209">
        <v>0</v>
      </c>
      <c r="BG125" s="209">
        <v>0</v>
      </c>
      <c r="BH125" s="209">
        <v>0</v>
      </c>
      <c r="BI125" s="209">
        <v>0</v>
      </c>
      <c r="BJ125" s="209">
        <v>0</v>
      </c>
      <c r="BK125" s="209">
        <v>0</v>
      </c>
      <c r="BL125" s="209">
        <v>0</v>
      </c>
      <c r="BM125" s="209">
        <v>0</v>
      </c>
    </row>
    <row r="126" spans="2:65" x14ac:dyDescent="0.25">
      <c r="BB126" s="229" t="s">
        <v>1783</v>
      </c>
      <c r="BC126" s="230" t="s">
        <v>773</v>
      </c>
      <c r="BD126" s="209">
        <v>0</v>
      </c>
      <c r="BE126" s="209">
        <v>0</v>
      </c>
      <c r="BF126" s="209">
        <v>0</v>
      </c>
      <c r="BG126" s="209">
        <v>0</v>
      </c>
      <c r="BH126" s="209">
        <v>0</v>
      </c>
      <c r="BI126" s="209">
        <v>0</v>
      </c>
      <c r="BJ126" s="209">
        <v>0</v>
      </c>
      <c r="BK126" s="209">
        <v>0</v>
      </c>
      <c r="BL126" s="209">
        <v>0</v>
      </c>
      <c r="BM126" s="209">
        <v>0</v>
      </c>
    </row>
    <row r="127" spans="2:65" x14ac:dyDescent="0.25">
      <c r="BB127" s="229" t="s">
        <v>1784</v>
      </c>
      <c r="BC127" s="230" t="s">
        <v>9</v>
      </c>
      <c r="BD127" s="209">
        <v>1350</v>
      </c>
      <c r="BE127" s="209">
        <v>191</v>
      </c>
      <c r="BF127" s="209">
        <v>1159</v>
      </c>
      <c r="BG127" s="209">
        <v>21</v>
      </c>
      <c r="BH127" s="209">
        <v>328</v>
      </c>
      <c r="BI127" s="209">
        <v>1001</v>
      </c>
      <c r="BJ127" s="209">
        <v>58</v>
      </c>
      <c r="BK127" s="209">
        <v>310</v>
      </c>
      <c r="BL127" s="209">
        <v>633</v>
      </c>
      <c r="BM127" s="209">
        <v>0</v>
      </c>
    </row>
    <row r="128" spans="2:65" x14ac:dyDescent="0.25">
      <c r="BB128" s="229" t="s">
        <v>1785</v>
      </c>
      <c r="BC128" s="230" t="s">
        <v>211</v>
      </c>
      <c r="BD128" s="209">
        <v>18</v>
      </c>
      <c r="BE128" s="209">
        <v>14</v>
      </c>
      <c r="BF128" s="209">
        <v>4</v>
      </c>
      <c r="BG128" s="209">
        <v>0</v>
      </c>
      <c r="BH128" s="209">
        <v>0</v>
      </c>
      <c r="BI128" s="209">
        <v>18</v>
      </c>
      <c r="BJ128" s="209">
        <v>0</v>
      </c>
      <c r="BK128" s="209">
        <v>13</v>
      </c>
      <c r="BL128" s="209">
        <v>6</v>
      </c>
      <c r="BM128" s="209">
        <v>0</v>
      </c>
    </row>
    <row r="129" spans="54:65" x14ac:dyDescent="0.25">
      <c r="BB129" s="229" t="s">
        <v>1786</v>
      </c>
      <c r="BC129" s="230" t="s">
        <v>218</v>
      </c>
      <c r="BD129" s="209">
        <v>41</v>
      </c>
      <c r="BE129" s="209">
        <v>41</v>
      </c>
      <c r="BF129" s="209">
        <v>0</v>
      </c>
      <c r="BG129" s="209">
        <v>28</v>
      </c>
      <c r="BH129" s="209">
        <v>1</v>
      </c>
      <c r="BI129" s="209">
        <v>11</v>
      </c>
      <c r="BJ129" s="209">
        <v>0</v>
      </c>
      <c r="BK129" s="209">
        <v>10</v>
      </c>
      <c r="BL129" s="209">
        <v>1</v>
      </c>
      <c r="BM129" s="209">
        <v>0</v>
      </c>
    </row>
    <row r="130" spans="54:65" x14ac:dyDescent="0.25">
      <c r="BB130" s="229" t="s">
        <v>1787</v>
      </c>
      <c r="BC130" s="230" t="s">
        <v>8</v>
      </c>
      <c r="BD130" s="209">
        <v>6</v>
      </c>
      <c r="BE130" s="209">
        <v>6</v>
      </c>
      <c r="BF130" s="209">
        <v>0</v>
      </c>
      <c r="BG130" s="209">
        <v>4</v>
      </c>
      <c r="BH130" s="209">
        <v>0</v>
      </c>
      <c r="BI130" s="209">
        <v>1</v>
      </c>
      <c r="BJ130" s="209">
        <v>0</v>
      </c>
      <c r="BK130" s="209">
        <v>0</v>
      </c>
      <c r="BL130" s="209">
        <v>1</v>
      </c>
      <c r="BM130" s="209">
        <v>0</v>
      </c>
    </row>
    <row r="131" spans="54:65" x14ac:dyDescent="0.25">
      <c r="BB131" s="229" t="s">
        <v>1788</v>
      </c>
      <c r="BC131" s="230" t="s">
        <v>13</v>
      </c>
      <c r="BD131" s="209">
        <v>11</v>
      </c>
      <c r="BE131" s="209">
        <v>11</v>
      </c>
      <c r="BF131" s="209">
        <v>0</v>
      </c>
      <c r="BG131" s="209">
        <v>8</v>
      </c>
      <c r="BH131" s="209">
        <v>0</v>
      </c>
      <c r="BI131" s="209">
        <v>3</v>
      </c>
      <c r="BJ131" s="209">
        <v>0</v>
      </c>
      <c r="BK131" s="209">
        <v>1</v>
      </c>
      <c r="BL131" s="209">
        <v>1</v>
      </c>
      <c r="BM131" s="209">
        <v>0</v>
      </c>
    </row>
    <row r="132" spans="54:65" x14ac:dyDescent="0.25">
      <c r="BB132" s="229" t="s">
        <v>1789</v>
      </c>
      <c r="BC132" s="230" t="s">
        <v>1790</v>
      </c>
      <c r="BD132" s="209">
        <v>79</v>
      </c>
      <c r="BE132" s="209">
        <v>79</v>
      </c>
      <c r="BF132" s="209">
        <v>0</v>
      </c>
      <c r="BG132" s="209">
        <v>0</v>
      </c>
      <c r="BH132" s="209">
        <v>0</v>
      </c>
      <c r="BI132" s="209">
        <v>79</v>
      </c>
      <c r="BJ132" s="209">
        <v>0</v>
      </c>
      <c r="BK132" s="209">
        <v>77</v>
      </c>
      <c r="BL132" s="209">
        <v>1</v>
      </c>
      <c r="BM132" s="209">
        <v>0</v>
      </c>
    </row>
    <row r="133" spans="54:65" x14ac:dyDescent="0.25">
      <c r="BB133" s="229" t="s">
        <v>1791</v>
      </c>
      <c r="BC133" s="230" t="s">
        <v>635</v>
      </c>
      <c r="BD133" s="209">
        <v>6</v>
      </c>
      <c r="BE133" s="209">
        <v>6</v>
      </c>
      <c r="BF133" s="209">
        <v>0</v>
      </c>
      <c r="BG133" s="209">
        <v>0</v>
      </c>
      <c r="BH133" s="209">
        <v>0</v>
      </c>
      <c r="BI133" s="209">
        <v>6</v>
      </c>
      <c r="BJ133" s="209">
        <v>0</v>
      </c>
      <c r="BK133" s="209">
        <v>4</v>
      </c>
      <c r="BL133" s="209">
        <v>1</v>
      </c>
      <c r="BM133" s="209">
        <v>0</v>
      </c>
    </row>
    <row r="134" spans="54:65" x14ac:dyDescent="0.25">
      <c r="BB134" s="229" t="s">
        <v>1792</v>
      </c>
      <c r="BC134" s="230" t="s">
        <v>19</v>
      </c>
      <c r="BD134" s="209">
        <v>0</v>
      </c>
      <c r="BE134" s="209">
        <v>0</v>
      </c>
      <c r="BF134" s="209">
        <v>0</v>
      </c>
      <c r="BG134" s="209">
        <v>0</v>
      </c>
      <c r="BH134" s="209">
        <v>0</v>
      </c>
      <c r="BI134" s="209">
        <v>0</v>
      </c>
      <c r="BJ134" s="209">
        <v>0</v>
      </c>
      <c r="BK134" s="209">
        <v>-1</v>
      </c>
      <c r="BL134" s="209">
        <v>1</v>
      </c>
      <c r="BM134" s="209">
        <v>0</v>
      </c>
    </row>
    <row r="135" spans="54:65" x14ac:dyDescent="0.25">
      <c r="BB135" s="229" t="s">
        <v>1793</v>
      </c>
      <c r="BC135" s="230" t="s">
        <v>40</v>
      </c>
      <c r="BD135" s="209">
        <v>0</v>
      </c>
      <c r="BE135" s="209">
        <v>0</v>
      </c>
      <c r="BF135" s="209">
        <v>0</v>
      </c>
      <c r="BG135" s="209">
        <v>0</v>
      </c>
      <c r="BH135" s="209">
        <v>0</v>
      </c>
      <c r="BI135" s="209">
        <v>0</v>
      </c>
      <c r="BJ135" s="209">
        <v>0</v>
      </c>
      <c r="BK135" s="209">
        <v>0</v>
      </c>
      <c r="BL135" s="209">
        <v>0</v>
      </c>
      <c r="BM135" s="209">
        <v>0</v>
      </c>
    </row>
    <row r="136" spans="54:65" x14ac:dyDescent="0.25">
      <c r="BB136" s="229" t="s">
        <v>1794</v>
      </c>
      <c r="BC136" s="230" t="s">
        <v>676</v>
      </c>
      <c r="BD136" s="209">
        <v>0</v>
      </c>
      <c r="BE136" s="209">
        <v>0</v>
      </c>
      <c r="BF136" s="209">
        <v>0</v>
      </c>
      <c r="BG136" s="209">
        <v>0</v>
      </c>
      <c r="BH136" s="209">
        <v>0</v>
      </c>
      <c r="BI136" s="209">
        <v>0</v>
      </c>
      <c r="BJ136" s="209">
        <v>0</v>
      </c>
      <c r="BK136" s="209">
        <v>0</v>
      </c>
      <c r="BL136" s="209">
        <v>0</v>
      </c>
      <c r="BM136" s="209">
        <v>0</v>
      </c>
    </row>
    <row r="137" spans="54:65" x14ac:dyDescent="0.25">
      <c r="BB137" s="229" t="s">
        <v>1795</v>
      </c>
      <c r="BC137" s="230" t="s">
        <v>34</v>
      </c>
      <c r="BD137" s="209">
        <v>11</v>
      </c>
      <c r="BE137" s="209">
        <v>11</v>
      </c>
      <c r="BF137" s="209">
        <v>0</v>
      </c>
      <c r="BG137" s="209">
        <v>4</v>
      </c>
      <c r="BH137" s="209">
        <v>0</v>
      </c>
      <c r="BI137" s="209">
        <v>7</v>
      </c>
      <c r="BJ137" s="209">
        <v>0</v>
      </c>
      <c r="BK137" s="209">
        <v>7</v>
      </c>
      <c r="BL137" s="209">
        <v>0</v>
      </c>
      <c r="BM137" s="209">
        <v>0</v>
      </c>
    </row>
    <row r="138" spans="54:65" x14ac:dyDescent="0.25">
      <c r="BB138" s="229" t="s">
        <v>1796</v>
      </c>
      <c r="BC138" s="230" t="s">
        <v>22</v>
      </c>
      <c r="BD138" s="209">
        <v>3837</v>
      </c>
      <c r="BE138" s="209">
        <v>989</v>
      </c>
      <c r="BF138" s="209">
        <v>2847</v>
      </c>
      <c r="BG138" s="209">
        <v>227</v>
      </c>
      <c r="BH138" s="209">
        <v>1754</v>
      </c>
      <c r="BI138" s="209">
        <v>1855</v>
      </c>
      <c r="BJ138" s="209">
        <v>4</v>
      </c>
      <c r="BK138" s="209">
        <v>1069</v>
      </c>
      <c r="BL138" s="209">
        <v>775</v>
      </c>
      <c r="BM138" s="209">
        <v>7</v>
      </c>
    </row>
    <row r="139" spans="54:65" x14ac:dyDescent="0.25">
      <c r="BB139" s="229" t="s">
        <v>1797</v>
      </c>
      <c r="BC139" s="230" t="s">
        <v>32</v>
      </c>
      <c r="BD139" s="209">
        <v>14</v>
      </c>
      <c r="BE139" s="209">
        <v>14</v>
      </c>
      <c r="BF139" s="209">
        <v>0</v>
      </c>
      <c r="BG139" s="209">
        <v>14</v>
      </c>
      <c r="BH139" s="209">
        <v>0</v>
      </c>
      <c r="BI139" s="209">
        <v>0</v>
      </c>
      <c r="BJ139" s="209">
        <v>0</v>
      </c>
      <c r="BK139" s="209">
        <v>0</v>
      </c>
      <c r="BL139" s="209">
        <v>0</v>
      </c>
      <c r="BM139" s="209">
        <v>0</v>
      </c>
    </row>
    <row r="140" spans="54:65" x14ac:dyDescent="0.25">
      <c r="BB140" s="229" t="s">
        <v>1798</v>
      </c>
      <c r="BC140" s="230" t="s">
        <v>231</v>
      </c>
      <c r="BD140" s="209">
        <v>4225</v>
      </c>
      <c r="BE140" s="209">
        <v>1110</v>
      </c>
      <c r="BF140" s="209">
        <v>3115</v>
      </c>
      <c r="BG140" s="209">
        <v>594</v>
      </c>
      <c r="BH140" s="209">
        <v>1322</v>
      </c>
      <c r="BI140" s="209">
        <v>2310</v>
      </c>
      <c r="BJ140" s="209">
        <v>31</v>
      </c>
      <c r="BK140" s="209">
        <v>1862</v>
      </c>
      <c r="BL140" s="209">
        <v>417</v>
      </c>
      <c r="BM140" s="209">
        <v>0</v>
      </c>
    </row>
    <row r="141" spans="54:65" x14ac:dyDescent="0.25">
      <c r="BB141" s="229" t="s">
        <v>1799</v>
      </c>
      <c r="BC141" s="230" t="s">
        <v>741</v>
      </c>
      <c r="BD141" s="209">
        <v>226</v>
      </c>
      <c r="BE141" s="209">
        <v>226</v>
      </c>
      <c r="BF141" s="209">
        <v>0</v>
      </c>
      <c r="BG141" s="209">
        <v>11</v>
      </c>
      <c r="BH141" s="209">
        <v>36</v>
      </c>
      <c r="BI141" s="209">
        <v>178</v>
      </c>
      <c r="BJ141" s="209">
        <v>0</v>
      </c>
      <c r="BK141" s="209">
        <v>175</v>
      </c>
      <c r="BL141" s="209">
        <v>3</v>
      </c>
      <c r="BM141" s="209">
        <v>0</v>
      </c>
    </row>
    <row r="142" spans="54:65" x14ac:dyDescent="0.25">
      <c r="BB142" s="229" t="s">
        <v>1800</v>
      </c>
      <c r="BC142" s="230" t="s">
        <v>47</v>
      </c>
      <c r="BD142" s="209">
        <v>39085</v>
      </c>
      <c r="BE142" s="209">
        <v>6951</v>
      </c>
      <c r="BF142" s="209">
        <v>32134</v>
      </c>
      <c r="BG142" s="209">
        <v>4154</v>
      </c>
      <c r="BH142" s="209">
        <v>9958</v>
      </c>
      <c r="BI142" s="209">
        <v>24973</v>
      </c>
      <c r="BJ142" s="209">
        <v>1012</v>
      </c>
      <c r="BK142" s="209">
        <v>12682</v>
      </c>
      <c r="BL142" s="209">
        <v>11280</v>
      </c>
      <c r="BM142" s="209">
        <v>0</v>
      </c>
    </row>
    <row r="143" spans="54:65" x14ac:dyDescent="0.25">
      <c r="BB143" s="229" t="s">
        <v>1801</v>
      </c>
      <c r="BC143" s="230" t="s">
        <v>228</v>
      </c>
      <c r="BD143" s="209">
        <v>38</v>
      </c>
      <c r="BE143" s="209">
        <v>38</v>
      </c>
      <c r="BF143" s="209">
        <v>0</v>
      </c>
      <c r="BG143" s="209">
        <v>8</v>
      </c>
      <c r="BH143" s="209">
        <v>-6</v>
      </c>
      <c r="BI143" s="209">
        <v>35</v>
      </c>
      <c r="BJ143" s="209">
        <v>0</v>
      </c>
      <c r="BK143" s="209">
        <v>35</v>
      </c>
      <c r="BL143" s="209">
        <v>0</v>
      </c>
      <c r="BM143" s="209">
        <v>0</v>
      </c>
    </row>
    <row r="144" spans="54:65" x14ac:dyDescent="0.25">
      <c r="BB144" s="229" t="s">
        <v>1802</v>
      </c>
      <c r="BC144" s="230" t="s">
        <v>59</v>
      </c>
      <c r="BD144" s="209">
        <v>81</v>
      </c>
      <c r="BE144" s="209">
        <v>81</v>
      </c>
      <c r="BF144" s="209">
        <v>0</v>
      </c>
      <c r="BG144" s="209">
        <v>1</v>
      </c>
      <c r="BH144" s="209">
        <v>0</v>
      </c>
      <c r="BI144" s="209">
        <v>80</v>
      </c>
      <c r="BJ144" s="209">
        <v>51</v>
      </c>
      <c r="BK144" s="209">
        <v>25</v>
      </c>
      <c r="BL144" s="209">
        <v>4</v>
      </c>
      <c r="BM144" s="209">
        <v>0</v>
      </c>
    </row>
    <row r="145" spans="54:65" x14ac:dyDescent="0.25">
      <c r="BB145" s="229" t="s">
        <v>1803</v>
      </c>
      <c r="BC145" s="230" t="s">
        <v>686</v>
      </c>
      <c r="BD145" s="209">
        <v>3</v>
      </c>
      <c r="BE145" s="209">
        <v>3</v>
      </c>
      <c r="BF145" s="209">
        <v>0</v>
      </c>
      <c r="BG145" s="209">
        <v>0</v>
      </c>
      <c r="BH145" s="209">
        <v>3</v>
      </c>
      <c r="BI145" s="209">
        <v>0</v>
      </c>
      <c r="BJ145" s="209">
        <v>0</v>
      </c>
      <c r="BK145" s="209">
        <v>0</v>
      </c>
      <c r="BL145" s="209">
        <v>0</v>
      </c>
      <c r="BM145" s="209">
        <v>0</v>
      </c>
    </row>
    <row r="146" spans="54:65" x14ac:dyDescent="0.25">
      <c r="BB146" s="229" t="s">
        <v>1804</v>
      </c>
      <c r="BC146" s="230" t="s">
        <v>611</v>
      </c>
      <c r="BD146" s="209">
        <v>1</v>
      </c>
      <c r="BE146" s="209">
        <v>1</v>
      </c>
      <c r="BF146" s="209">
        <v>0</v>
      </c>
      <c r="BG146" s="209">
        <v>0</v>
      </c>
      <c r="BH146" s="209">
        <v>1</v>
      </c>
      <c r="BI146" s="209">
        <v>0</v>
      </c>
      <c r="BJ146" s="209">
        <v>0</v>
      </c>
      <c r="BK146" s="209">
        <v>0</v>
      </c>
      <c r="BL146" s="209">
        <v>0</v>
      </c>
      <c r="BM146" s="209">
        <v>0</v>
      </c>
    </row>
    <row r="147" spans="54:65" x14ac:dyDescent="0.25">
      <c r="BB147" s="229" t="s">
        <v>1805</v>
      </c>
      <c r="BC147" s="230" t="s">
        <v>1560</v>
      </c>
      <c r="BD147" s="209">
        <v>3</v>
      </c>
      <c r="BE147" s="209">
        <v>3</v>
      </c>
      <c r="BF147" s="209">
        <v>0</v>
      </c>
      <c r="BG147" s="209">
        <v>0</v>
      </c>
      <c r="BH147" s="209">
        <v>0</v>
      </c>
      <c r="BI147" s="209">
        <v>3</v>
      </c>
      <c r="BJ147" s="209">
        <v>0</v>
      </c>
      <c r="BK147" s="209">
        <v>1</v>
      </c>
      <c r="BL147" s="209">
        <v>1</v>
      </c>
      <c r="BM147" s="209">
        <v>0</v>
      </c>
    </row>
    <row r="148" spans="54:65" x14ac:dyDescent="0.25">
      <c r="BB148" s="229" t="s">
        <v>1806</v>
      </c>
      <c r="BC148" s="230" t="s">
        <v>693</v>
      </c>
      <c r="BD148" s="209">
        <v>131</v>
      </c>
      <c r="BE148" s="209">
        <v>131</v>
      </c>
      <c r="BF148" s="209">
        <v>0</v>
      </c>
      <c r="BG148" s="209">
        <v>0</v>
      </c>
      <c r="BH148" s="209">
        <v>126</v>
      </c>
      <c r="BI148" s="209">
        <v>4</v>
      </c>
      <c r="BJ148" s="209">
        <v>0</v>
      </c>
      <c r="BK148" s="209">
        <v>0</v>
      </c>
      <c r="BL148" s="209">
        <v>4</v>
      </c>
      <c r="BM148" s="209">
        <v>0</v>
      </c>
    </row>
    <row r="149" spans="54:65" x14ac:dyDescent="0.25">
      <c r="BB149" s="229" t="s">
        <v>1807</v>
      </c>
      <c r="BC149" s="230" t="s">
        <v>526</v>
      </c>
      <c r="BD149" s="209">
        <v>86</v>
      </c>
      <c r="BE149" s="209">
        <v>84</v>
      </c>
      <c r="BF149" s="209">
        <v>1</v>
      </c>
      <c r="BG149" s="209">
        <v>0</v>
      </c>
      <c r="BH149" s="209">
        <v>0</v>
      </c>
      <c r="BI149" s="209">
        <v>86</v>
      </c>
      <c r="BJ149" s="209">
        <v>11</v>
      </c>
      <c r="BK149" s="209">
        <v>72</v>
      </c>
      <c r="BL149" s="209">
        <v>3</v>
      </c>
      <c r="BM149" s="209">
        <v>0</v>
      </c>
    </row>
    <row r="150" spans="54:65" x14ac:dyDescent="0.25">
      <c r="BB150" s="229" t="s">
        <v>1808</v>
      </c>
      <c r="BC150" s="230" t="s">
        <v>263</v>
      </c>
      <c r="BD150" s="209">
        <v>69</v>
      </c>
      <c r="BE150" s="209">
        <v>69</v>
      </c>
      <c r="BF150" s="209">
        <v>0</v>
      </c>
      <c r="BG150" s="209">
        <v>62</v>
      </c>
      <c r="BH150" s="209">
        <v>-7</v>
      </c>
      <c r="BI150" s="209">
        <v>14</v>
      </c>
      <c r="BJ150" s="209">
        <v>0</v>
      </c>
      <c r="BK150" s="209">
        <v>7</v>
      </c>
      <c r="BL150" s="209">
        <v>7</v>
      </c>
      <c r="BM150" s="209">
        <v>0</v>
      </c>
    </row>
    <row r="151" spans="54:65" x14ac:dyDescent="0.25">
      <c r="BB151" s="229" t="s">
        <v>1809</v>
      </c>
      <c r="BC151" s="230" t="s">
        <v>48</v>
      </c>
      <c r="BD151" s="209">
        <v>25</v>
      </c>
      <c r="BE151" s="209">
        <v>25</v>
      </c>
      <c r="BF151" s="209">
        <v>0</v>
      </c>
      <c r="BG151" s="209">
        <v>0</v>
      </c>
      <c r="BH151" s="209">
        <v>0</v>
      </c>
      <c r="BI151" s="209">
        <v>25</v>
      </c>
      <c r="BJ151" s="209">
        <v>0</v>
      </c>
      <c r="BK151" s="209">
        <v>25</v>
      </c>
      <c r="BL151" s="209">
        <v>0</v>
      </c>
      <c r="BM151" s="209">
        <v>0</v>
      </c>
    </row>
    <row r="152" spans="54:65" x14ac:dyDescent="0.25">
      <c r="BB152" s="229" t="s">
        <v>1810</v>
      </c>
      <c r="BC152" s="230" t="s">
        <v>224</v>
      </c>
      <c r="BD152" s="209">
        <v>554</v>
      </c>
      <c r="BE152" s="209">
        <v>10</v>
      </c>
      <c r="BF152" s="209">
        <v>544</v>
      </c>
      <c r="BG152" s="209">
        <v>173</v>
      </c>
      <c r="BH152" s="209">
        <v>74</v>
      </c>
      <c r="BI152" s="209">
        <v>307</v>
      </c>
      <c r="BJ152" s="209">
        <v>0</v>
      </c>
      <c r="BK152" s="209">
        <v>300</v>
      </c>
      <c r="BL152" s="209">
        <v>7</v>
      </c>
      <c r="BM152" s="209">
        <v>0</v>
      </c>
    </row>
    <row r="153" spans="54:65" x14ac:dyDescent="0.25">
      <c r="BB153" s="229" t="s">
        <v>1811</v>
      </c>
      <c r="BC153" s="230" t="s">
        <v>60</v>
      </c>
      <c r="BD153" s="209">
        <v>1100</v>
      </c>
      <c r="BE153" s="209">
        <v>370</v>
      </c>
      <c r="BF153" s="209">
        <v>730</v>
      </c>
      <c r="BG153" s="209">
        <v>44</v>
      </c>
      <c r="BH153" s="209">
        <v>310</v>
      </c>
      <c r="BI153" s="209">
        <v>747</v>
      </c>
      <c r="BJ153" s="209">
        <v>1</v>
      </c>
      <c r="BK153" s="209">
        <v>707</v>
      </c>
      <c r="BL153" s="209">
        <v>38</v>
      </c>
      <c r="BM153" s="209">
        <v>0</v>
      </c>
    </row>
    <row r="154" spans="54:65" x14ac:dyDescent="0.25">
      <c r="BB154" s="229" t="s">
        <v>1812</v>
      </c>
      <c r="BC154" s="230" t="s">
        <v>39</v>
      </c>
      <c r="BD154" s="209">
        <v>52</v>
      </c>
      <c r="BE154" s="209">
        <v>52</v>
      </c>
      <c r="BF154" s="209">
        <v>0</v>
      </c>
      <c r="BG154" s="209">
        <v>0</v>
      </c>
      <c r="BH154" s="209">
        <v>0</v>
      </c>
      <c r="BI154" s="209">
        <v>52</v>
      </c>
      <c r="BJ154" s="209">
        <v>6</v>
      </c>
      <c r="BK154" s="209">
        <v>39</v>
      </c>
      <c r="BL154" s="209">
        <v>7</v>
      </c>
      <c r="BM154" s="209">
        <v>0</v>
      </c>
    </row>
    <row r="155" spans="54:65" x14ac:dyDescent="0.25">
      <c r="BB155" s="229" t="s">
        <v>1813</v>
      </c>
      <c r="BC155" s="230" t="s">
        <v>55</v>
      </c>
      <c r="BD155" s="209">
        <v>1144</v>
      </c>
      <c r="BE155" s="209">
        <v>577</v>
      </c>
      <c r="BF155" s="209">
        <v>567</v>
      </c>
      <c r="BG155" s="209">
        <v>8</v>
      </c>
      <c r="BH155" s="209">
        <v>334</v>
      </c>
      <c r="BI155" s="209">
        <v>801</v>
      </c>
      <c r="BJ155" s="209">
        <v>8</v>
      </c>
      <c r="BK155" s="209">
        <v>602</v>
      </c>
      <c r="BL155" s="209">
        <v>177</v>
      </c>
      <c r="BM155" s="209">
        <v>14</v>
      </c>
    </row>
    <row r="156" spans="54:65" x14ac:dyDescent="0.25">
      <c r="BB156" s="229" t="s">
        <v>1814</v>
      </c>
      <c r="BC156" s="230" t="s">
        <v>237</v>
      </c>
      <c r="BD156" s="209">
        <v>606</v>
      </c>
      <c r="BE156" s="209">
        <v>606</v>
      </c>
      <c r="BF156" s="209">
        <v>0</v>
      </c>
      <c r="BG156" s="209">
        <v>170</v>
      </c>
      <c r="BH156" s="209">
        <v>-1</v>
      </c>
      <c r="BI156" s="209">
        <v>438</v>
      </c>
      <c r="BJ156" s="209">
        <v>0</v>
      </c>
      <c r="BK156" s="209">
        <v>425</v>
      </c>
      <c r="BL156" s="209">
        <v>13</v>
      </c>
      <c r="BM156" s="209">
        <v>0</v>
      </c>
    </row>
    <row r="157" spans="54:65" x14ac:dyDescent="0.25">
      <c r="BB157" s="229" t="s">
        <v>1815</v>
      </c>
      <c r="BC157" s="230" t="s">
        <v>16</v>
      </c>
      <c r="BD157" s="209">
        <v>15989</v>
      </c>
      <c r="BE157" s="209">
        <v>5018</v>
      </c>
      <c r="BF157" s="209">
        <v>10971</v>
      </c>
      <c r="BG157" s="209">
        <v>1657</v>
      </c>
      <c r="BH157" s="209">
        <v>5166</v>
      </c>
      <c r="BI157" s="209">
        <v>9166</v>
      </c>
      <c r="BJ157" s="209">
        <v>399</v>
      </c>
      <c r="BK157" s="209">
        <v>7355</v>
      </c>
      <c r="BL157" s="209">
        <v>1398</v>
      </c>
      <c r="BM157" s="209">
        <v>15</v>
      </c>
    </row>
    <row r="158" spans="54:65" x14ac:dyDescent="0.25">
      <c r="BB158" s="229" t="s">
        <v>1816</v>
      </c>
      <c r="BC158" s="230" t="s">
        <v>57</v>
      </c>
      <c r="BD158" s="209">
        <v>25</v>
      </c>
      <c r="BE158" s="209">
        <v>24</v>
      </c>
      <c r="BF158" s="209">
        <v>1</v>
      </c>
      <c r="BG158" s="209">
        <v>1</v>
      </c>
      <c r="BH158" s="209">
        <v>0</v>
      </c>
      <c r="BI158" s="209">
        <v>24</v>
      </c>
      <c r="BJ158" s="209">
        <v>1</v>
      </c>
      <c r="BK158" s="209">
        <v>18</v>
      </c>
      <c r="BL158" s="209">
        <v>4</v>
      </c>
      <c r="BM158" s="209">
        <v>0</v>
      </c>
    </row>
    <row r="159" spans="54:65" x14ac:dyDescent="0.25">
      <c r="BB159" s="229" t="s">
        <v>1817</v>
      </c>
      <c r="BC159" s="230" t="s">
        <v>232</v>
      </c>
      <c r="BD159" s="209">
        <v>2802</v>
      </c>
      <c r="BE159" s="209">
        <v>2802</v>
      </c>
      <c r="BF159" s="209">
        <v>0</v>
      </c>
      <c r="BG159" s="209">
        <v>0</v>
      </c>
      <c r="BH159" s="209">
        <v>0</v>
      </c>
      <c r="BI159" s="209">
        <v>2802</v>
      </c>
      <c r="BJ159" s="209">
        <v>0</v>
      </c>
      <c r="BK159" s="209">
        <v>2773</v>
      </c>
      <c r="BL159" s="209">
        <v>29</v>
      </c>
      <c r="BM159" s="209">
        <v>0</v>
      </c>
    </row>
    <row r="160" spans="54:65" x14ac:dyDescent="0.25">
      <c r="BB160" s="229" t="s">
        <v>1818</v>
      </c>
      <c r="BC160" s="230" t="s">
        <v>21</v>
      </c>
      <c r="BD160" s="209">
        <v>1368</v>
      </c>
      <c r="BE160" s="209">
        <v>766</v>
      </c>
      <c r="BF160" s="209">
        <v>602</v>
      </c>
      <c r="BG160" s="209">
        <v>101</v>
      </c>
      <c r="BH160" s="209">
        <v>380</v>
      </c>
      <c r="BI160" s="209">
        <v>887</v>
      </c>
      <c r="BJ160" s="209">
        <v>7</v>
      </c>
      <c r="BK160" s="209">
        <v>780</v>
      </c>
      <c r="BL160" s="209">
        <v>100</v>
      </c>
      <c r="BM160" s="209">
        <v>0</v>
      </c>
    </row>
    <row r="161" spans="54:65" x14ac:dyDescent="0.25">
      <c r="BB161" s="229" t="s">
        <v>1819</v>
      </c>
      <c r="BC161" s="230" t="s">
        <v>64</v>
      </c>
      <c r="BD161" s="209">
        <v>1309</v>
      </c>
      <c r="BE161" s="209">
        <v>109</v>
      </c>
      <c r="BF161" s="209">
        <v>1200</v>
      </c>
      <c r="BG161" s="209">
        <v>138</v>
      </c>
      <c r="BH161" s="209">
        <v>305</v>
      </c>
      <c r="BI161" s="209">
        <v>867</v>
      </c>
      <c r="BJ161" s="209">
        <v>0</v>
      </c>
      <c r="BK161" s="209">
        <v>615</v>
      </c>
      <c r="BL161" s="209">
        <v>253</v>
      </c>
      <c r="BM161" s="209">
        <v>0</v>
      </c>
    </row>
    <row r="162" spans="54:65" x14ac:dyDescent="0.25">
      <c r="BB162" s="229" t="s">
        <v>1820</v>
      </c>
      <c r="BC162" s="230" t="s">
        <v>49</v>
      </c>
      <c r="BD162" s="209">
        <v>6326</v>
      </c>
      <c r="BE162" s="209">
        <v>3741</v>
      </c>
      <c r="BF162" s="209">
        <v>2585</v>
      </c>
      <c r="BG162" s="209">
        <v>678</v>
      </c>
      <c r="BH162" s="209">
        <v>3111</v>
      </c>
      <c r="BI162" s="209">
        <v>2537</v>
      </c>
      <c r="BJ162" s="209">
        <v>28</v>
      </c>
      <c r="BK162" s="209">
        <v>2259</v>
      </c>
      <c r="BL162" s="209">
        <v>250</v>
      </c>
      <c r="BM162" s="209">
        <v>0</v>
      </c>
    </row>
    <row r="163" spans="54:65" x14ac:dyDescent="0.25">
      <c r="BB163" s="229" t="s">
        <v>1821</v>
      </c>
      <c r="BC163" s="230" t="s">
        <v>15</v>
      </c>
      <c r="BD163" s="209">
        <v>933</v>
      </c>
      <c r="BE163" s="209">
        <v>933</v>
      </c>
      <c r="BF163" s="209">
        <v>0</v>
      </c>
      <c r="BG163" s="209">
        <v>87</v>
      </c>
      <c r="BH163" s="209">
        <v>358</v>
      </c>
      <c r="BI163" s="209">
        <v>488</v>
      </c>
      <c r="BJ163" s="209">
        <v>36</v>
      </c>
      <c r="BK163" s="209">
        <v>443</v>
      </c>
      <c r="BL163" s="209">
        <v>8</v>
      </c>
      <c r="BM163" s="209">
        <v>0</v>
      </c>
    </row>
    <row r="164" spans="54:65" x14ac:dyDescent="0.25">
      <c r="BB164" s="229" t="s">
        <v>1822</v>
      </c>
      <c r="BC164" s="230" t="s">
        <v>266</v>
      </c>
      <c r="BD164" s="209">
        <v>7537</v>
      </c>
      <c r="BE164" s="209">
        <v>6264</v>
      </c>
      <c r="BF164" s="209">
        <v>1273</v>
      </c>
      <c r="BG164" s="209">
        <v>479</v>
      </c>
      <c r="BH164" s="209">
        <v>5137</v>
      </c>
      <c r="BI164" s="209">
        <v>1921</v>
      </c>
      <c r="BJ164" s="209">
        <v>216</v>
      </c>
      <c r="BK164" s="209">
        <v>1670</v>
      </c>
      <c r="BL164" s="209">
        <v>35</v>
      </c>
      <c r="BM164" s="209">
        <v>0</v>
      </c>
    </row>
    <row r="165" spans="54:65" x14ac:dyDescent="0.25">
      <c r="BB165" s="229" t="s">
        <v>1823</v>
      </c>
      <c r="BC165" s="230" t="s">
        <v>215</v>
      </c>
      <c r="BD165" s="209">
        <v>2704</v>
      </c>
      <c r="BE165" s="209">
        <v>1792</v>
      </c>
      <c r="BF165" s="209">
        <v>912</v>
      </c>
      <c r="BG165" s="209">
        <v>1363</v>
      </c>
      <c r="BH165" s="209">
        <v>519</v>
      </c>
      <c r="BI165" s="209">
        <v>822</v>
      </c>
      <c r="BJ165" s="209">
        <v>60</v>
      </c>
      <c r="BK165" s="209">
        <v>754</v>
      </c>
      <c r="BL165" s="209">
        <v>8</v>
      </c>
      <c r="BM165" s="209">
        <v>0</v>
      </c>
    </row>
    <row r="166" spans="54:65" x14ac:dyDescent="0.25">
      <c r="BB166" s="229" t="s">
        <v>1824</v>
      </c>
      <c r="BC166" s="230" t="s">
        <v>61</v>
      </c>
      <c r="BD166" s="209">
        <v>116</v>
      </c>
      <c r="BE166" s="209">
        <v>116</v>
      </c>
      <c r="BF166" s="209">
        <v>0</v>
      </c>
      <c r="BG166" s="209">
        <v>3</v>
      </c>
      <c r="BH166" s="209">
        <v>11</v>
      </c>
      <c r="BI166" s="209">
        <v>102</v>
      </c>
      <c r="BJ166" s="209">
        <v>0</v>
      </c>
      <c r="BK166" s="209">
        <v>97</v>
      </c>
      <c r="BL166" s="209">
        <v>6</v>
      </c>
      <c r="BM166" s="209">
        <v>0</v>
      </c>
    </row>
    <row r="167" spans="54:65" x14ac:dyDescent="0.25">
      <c r="BB167" s="229" t="s">
        <v>1825</v>
      </c>
      <c r="BC167" s="230" t="s">
        <v>468</v>
      </c>
      <c r="BD167" s="209">
        <v>81787</v>
      </c>
      <c r="BE167" s="209">
        <v>22964</v>
      </c>
      <c r="BF167" s="209">
        <v>58824</v>
      </c>
      <c r="BG167" s="209">
        <v>11370</v>
      </c>
      <c r="BH167" s="209">
        <v>23738</v>
      </c>
      <c r="BI167" s="209">
        <v>46679</v>
      </c>
      <c r="BJ167" s="209">
        <v>2638</v>
      </c>
      <c r="BK167" s="209">
        <v>18665</v>
      </c>
      <c r="BL167" s="209">
        <v>25376</v>
      </c>
      <c r="BM167" s="209">
        <v>0</v>
      </c>
    </row>
    <row r="168" spans="54:65" x14ac:dyDescent="0.25">
      <c r="BB168" s="229" t="s">
        <v>307</v>
      </c>
      <c r="BC168" s="230" t="s">
        <v>317</v>
      </c>
      <c r="BD168" s="209">
        <v>50523</v>
      </c>
      <c r="BE168" s="209">
        <v>15397</v>
      </c>
      <c r="BF168" s="209">
        <v>35126</v>
      </c>
      <c r="BG168" s="209">
        <v>6677</v>
      </c>
      <c r="BH168" s="209">
        <v>9418</v>
      </c>
      <c r="BI168" s="209">
        <v>34429</v>
      </c>
      <c r="BJ168" s="209">
        <v>2509</v>
      </c>
      <c r="BK168" s="209">
        <v>22529</v>
      </c>
      <c r="BL168" s="209">
        <v>9411</v>
      </c>
      <c r="BM168" s="209">
        <v>-20</v>
      </c>
    </row>
    <row r="169" spans="54:65" x14ac:dyDescent="0.25">
      <c r="BB169" s="229" t="s">
        <v>1826</v>
      </c>
      <c r="BC169" s="230" t="s">
        <v>35</v>
      </c>
      <c r="BD169" s="209">
        <v>15165</v>
      </c>
      <c r="BE169" s="209">
        <v>10066</v>
      </c>
      <c r="BF169" s="209">
        <v>5100</v>
      </c>
      <c r="BG169" s="209">
        <v>7252</v>
      </c>
      <c r="BH169" s="209">
        <v>2738</v>
      </c>
      <c r="BI169" s="209">
        <v>5175</v>
      </c>
      <c r="BJ169" s="209">
        <v>585</v>
      </c>
      <c r="BK169" s="209">
        <v>3988</v>
      </c>
      <c r="BL169" s="209">
        <v>601</v>
      </c>
      <c r="BM169" s="209">
        <v>1</v>
      </c>
    </row>
    <row r="170" spans="54:65" x14ac:dyDescent="0.25">
      <c r="BB170" s="229" t="s">
        <v>1827</v>
      </c>
      <c r="BC170" s="230" t="s">
        <v>37</v>
      </c>
      <c r="BD170" s="209">
        <v>5549</v>
      </c>
      <c r="BE170" s="209">
        <v>4637</v>
      </c>
      <c r="BF170" s="209">
        <v>912</v>
      </c>
      <c r="BG170" s="209">
        <v>1398</v>
      </c>
      <c r="BH170" s="209">
        <v>1708</v>
      </c>
      <c r="BI170" s="209">
        <v>2443</v>
      </c>
      <c r="BJ170" s="209">
        <v>230</v>
      </c>
      <c r="BK170" s="209">
        <v>2057</v>
      </c>
      <c r="BL170" s="209">
        <v>156</v>
      </c>
      <c r="BM170" s="209">
        <v>0</v>
      </c>
    </row>
    <row r="171" spans="54:65" x14ac:dyDescent="0.25">
      <c r="BB171" s="229" t="s">
        <v>1828</v>
      </c>
      <c r="BC171" s="230" t="s">
        <v>38</v>
      </c>
      <c r="BD171" s="209">
        <v>22488</v>
      </c>
      <c r="BE171" s="209">
        <v>22437</v>
      </c>
      <c r="BF171" s="209">
        <v>51</v>
      </c>
      <c r="BG171" s="209">
        <v>4622</v>
      </c>
      <c r="BH171" s="209">
        <v>6407</v>
      </c>
      <c r="BI171" s="209">
        <v>11458</v>
      </c>
      <c r="BJ171" s="209">
        <v>6347</v>
      </c>
      <c r="BK171" s="209">
        <v>4091</v>
      </c>
      <c r="BL171" s="209">
        <v>1020</v>
      </c>
      <c r="BM171" s="209">
        <v>0</v>
      </c>
    </row>
    <row r="172" spans="54:65" x14ac:dyDescent="0.25">
      <c r="BB172" s="229" t="s">
        <v>1829</v>
      </c>
      <c r="BC172" s="238" t="s">
        <v>251</v>
      </c>
      <c r="BD172" s="209">
        <v>15254</v>
      </c>
      <c r="BE172" s="209">
        <v>14116</v>
      </c>
      <c r="BF172" s="209">
        <v>1138</v>
      </c>
      <c r="BG172" s="209">
        <v>6146</v>
      </c>
      <c r="BH172" s="209">
        <v>3788</v>
      </c>
      <c r="BI172" s="209">
        <v>5320</v>
      </c>
      <c r="BJ172" s="209">
        <v>918</v>
      </c>
      <c r="BK172" s="209">
        <v>4322</v>
      </c>
      <c r="BL172" s="209">
        <v>80</v>
      </c>
      <c r="BM172" s="209">
        <v>0</v>
      </c>
    </row>
    <row r="173" spans="54:65" x14ac:dyDescent="0.25">
      <c r="BB173" s="229" t="s">
        <v>336</v>
      </c>
      <c r="BC173" s="213" t="s">
        <v>133</v>
      </c>
      <c r="BD173" s="209">
        <v>51</v>
      </c>
      <c r="BE173" s="209">
        <v>51</v>
      </c>
      <c r="BF173" s="209">
        <v>0</v>
      </c>
      <c r="BG173" s="209">
        <v>13</v>
      </c>
      <c r="BH173" s="209">
        <v>35</v>
      </c>
      <c r="BI173" s="209">
        <v>3</v>
      </c>
      <c r="BJ173" s="209">
        <v>0</v>
      </c>
      <c r="BK173" s="209">
        <v>0</v>
      </c>
      <c r="BL173" s="209">
        <v>3</v>
      </c>
      <c r="BM173" s="209">
        <v>0</v>
      </c>
    </row>
    <row r="174" spans="54:65" x14ac:dyDescent="0.25">
      <c r="BB174" s="229" t="s">
        <v>879</v>
      </c>
      <c r="BC174" s="213" t="s">
        <v>1838</v>
      </c>
      <c r="BD174" s="209">
        <v>0</v>
      </c>
      <c r="BE174" s="209">
        <v>0</v>
      </c>
      <c r="BF174" s="209">
        <v>0</v>
      </c>
      <c r="BG174" s="209">
        <v>0</v>
      </c>
      <c r="BH174" s="209">
        <v>0</v>
      </c>
      <c r="BI174" s="245" t="e">
        <v>#N/A</v>
      </c>
      <c r="BJ174" s="209">
        <v>0</v>
      </c>
      <c r="BK174" s="209">
        <v>0</v>
      </c>
      <c r="BL174" s="209">
        <v>0</v>
      </c>
      <c r="BM174" s="209">
        <v>0</v>
      </c>
    </row>
    <row r="175" spans="54:65" x14ac:dyDescent="0.25">
      <c r="BB175" s="229" t="s">
        <v>1434</v>
      </c>
      <c r="BC175" s="213" t="s">
        <v>1839</v>
      </c>
      <c r="BD175" s="209">
        <v>0</v>
      </c>
      <c r="BE175" s="209">
        <v>0</v>
      </c>
      <c r="BF175" s="209">
        <v>0</v>
      </c>
      <c r="BG175" s="209">
        <v>0</v>
      </c>
      <c r="BH175" s="209">
        <v>0</v>
      </c>
      <c r="BI175" s="245" t="e">
        <v>#N/A</v>
      </c>
      <c r="BJ175" s="209">
        <v>0</v>
      </c>
      <c r="BK175" s="209">
        <v>0</v>
      </c>
      <c r="BL175" s="209">
        <v>0</v>
      </c>
      <c r="BM175" s="209">
        <v>0</v>
      </c>
    </row>
    <row r="180" spans="54:71" ht="20.399999999999999" x14ac:dyDescent="0.35">
      <c r="BB180" s="323" t="s">
        <v>1830</v>
      </c>
      <c r="BC180" s="323"/>
      <c r="BD180" s="323"/>
      <c r="BE180" s="323"/>
      <c r="BF180" s="225"/>
    </row>
    <row r="181" spans="54:71" x14ac:dyDescent="0.25">
      <c r="BB181" s="230"/>
      <c r="BC181" s="230"/>
      <c r="BD181" s="226" t="s">
        <v>1619</v>
      </c>
      <c r="BE181" s="226" t="s">
        <v>507</v>
      </c>
      <c r="BF181" s="226" t="s">
        <v>268</v>
      </c>
      <c r="BG181" s="222" t="s">
        <v>1579</v>
      </c>
      <c r="BH181" s="222" t="s">
        <v>1620</v>
      </c>
      <c r="BI181" s="222"/>
      <c r="BJ181" s="222" t="s">
        <v>1580</v>
      </c>
      <c r="BK181" s="222" t="s">
        <v>1581</v>
      </c>
      <c r="BL181" s="222" t="s">
        <v>1582</v>
      </c>
      <c r="BM181" s="222" t="s">
        <v>821</v>
      </c>
    </row>
    <row r="182" spans="54:71" x14ac:dyDescent="0.25">
      <c r="BB182" s="232"/>
      <c r="BC182" s="232"/>
      <c r="BD182" s="237" t="s">
        <v>381</v>
      </c>
      <c r="BE182" s="237" t="s">
        <v>128</v>
      </c>
      <c r="BF182" s="237" t="s">
        <v>129</v>
      </c>
      <c r="BG182" s="237" t="s">
        <v>382</v>
      </c>
      <c r="BH182" s="237" t="s">
        <v>126</v>
      </c>
      <c r="BI182" s="237" t="s">
        <v>127</v>
      </c>
      <c r="BJ182" s="119" t="s">
        <v>494</v>
      </c>
      <c r="BK182" s="119" t="s">
        <v>495</v>
      </c>
      <c r="BL182" s="119" t="s">
        <v>496</v>
      </c>
      <c r="BM182" s="119" t="s">
        <v>497</v>
      </c>
    </row>
    <row r="183" spans="54:71" x14ac:dyDescent="0.25">
      <c r="BB183" s="227" t="s">
        <v>1647</v>
      </c>
      <c r="BC183" s="228" t="s">
        <v>387</v>
      </c>
      <c r="BD183" s="209">
        <v>-6654</v>
      </c>
      <c r="BE183" s="209">
        <v>-3518</v>
      </c>
      <c r="BF183" s="209">
        <v>-3135</v>
      </c>
      <c r="BG183" s="209">
        <v>-1707</v>
      </c>
      <c r="BH183" s="209">
        <v>-10352</v>
      </c>
      <c r="BI183" s="209">
        <v>5405</v>
      </c>
      <c r="BJ183" s="209">
        <v>437</v>
      </c>
      <c r="BK183" s="209">
        <v>4064</v>
      </c>
      <c r="BL183" s="209">
        <v>905</v>
      </c>
      <c r="BM183" s="209">
        <v>0</v>
      </c>
      <c r="BN183" s="209"/>
      <c r="BO183" s="209"/>
      <c r="BP183" s="209"/>
      <c r="BQ183" s="209"/>
      <c r="BR183" s="209"/>
      <c r="BS183" s="209"/>
    </row>
    <row r="184" spans="54:71" x14ac:dyDescent="0.25">
      <c r="BB184" s="229" t="s">
        <v>1648</v>
      </c>
      <c r="BC184" s="230" t="s">
        <v>257</v>
      </c>
      <c r="BD184" s="209">
        <v>4964</v>
      </c>
      <c r="BE184" s="209">
        <v>1602</v>
      </c>
      <c r="BF184" s="209">
        <v>3362</v>
      </c>
      <c r="BG184" s="209">
        <v>2672</v>
      </c>
      <c r="BH184" s="209">
        <v>1419</v>
      </c>
      <c r="BI184" s="209">
        <v>872</v>
      </c>
      <c r="BJ184" s="209">
        <v>131</v>
      </c>
      <c r="BK184" s="209">
        <v>878</v>
      </c>
      <c r="BL184" s="209">
        <v>-136</v>
      </c>
      <c r="BM184" s="209">
        <v>0</v>
      </c>
      <c r="BN184" s="209"/>
      <c r="BO184" s="209"/>
      <c r="BP184" s="209"/>
      <c r="BQ184" s="209"/>
      <c r="BR184" s="209"/>
      <c r="BS184" s="209"/>
    </row>
    <row r="185" spans="54:71" x14ac:dyDescent="0.25">
      <c r="BB185" s="229" t="s">
        <v>1649</v>
      </c>
      <c r="BC185" s="230" t="s">
        <v>248</v>
      </c>
      <c r="BD185" s="209">
        <v>4805</v>
      </c>
      <c r="BE185" s="209">
        <v>2300</v>
      </c>
      <c r="BF185" s="209">
        <v>2505</v>
      </c>
      <c r="BG185" s="209">
        <v>219</v>
      </c>
      <c r="BH185" s="209">
        <v>2860</v>
      </c>
      <c r="BI185" s="209">
        <v>1726</v>
      </c>
      <c r="BJ185" s="209">
        <v>303</v>
      </c>
      <c r="BK185" s="209">
        <v>1022</v>
      </c>
      <c r="BL185" s="209">
        <v>400</v>
      </c>
      <c r="BM185" s="209">
        <v>0</v>
      </c>
      <c r="BN185" s="209"/>
      <c r="BO185" s="209"/>
      <c r="BP185" s="209"/>
      <c r="BQ185" s="209"/>
      <c r="BR185" s="209"/>
      <c r="BS185" s="209"/>
    </row>
    <row r="186" spans="54:71" x14ac:dyDescent="0.25">
      <c r="BB186" s="229" t="s">
        <v>1650</v>
      </c>
      <c r="BC186" s="230" t="s">
        <v>260</v>
      </c>
      <c r="BD186" s="209">
        <v>-273</v>
      </c>
      <c r="BE186" s="209">
        <v>-674</v>
      </c>
      <c r="BF186" s="209">
        <v>402</v>
      </c>
      <c r="BG186" s="209">
        <v>-129</v>
      </c>
      <c r="BH186" s="209">
        <v>207</v>
      </c>
      <c r="BI186" s="209">
        <v>-352</v>
      </c>
      <c r="BJ186" s="209">
        <v>118</v>
      </c>
      <c r="BK186" s="209">
        <v>-488</v>
      </c>
      <c r="BL186" s="209">
        <v>18</v>
      </c>
      <c r="BM186" s="209">
        <v>0</v>
      </c>
      <c r="BN186" s="209"/>
      <c r="BO186" s="209"/>
      <c r="BP186" s="209"/>
      <c r="BQ186" s="209"/>
      <c r="BR186" s="209"/>
      <c r="BS186" s="209"/>
    </row>
    <row r="187" spans="54:71" x14ac:dyDescent="0.25">
      <c r="BB187" s="229" t="s">
        <v>1651</v>
      </c>
      <c r="BC187" s="230" t="s">
        <v>24</v>
      </c>
      <c r="BD187" s="209">
        <v>-1519</v>
      </c>
      <c r="BE187" s="209">
        <v>-1486</v>
      </c>
      <c r="BF187" s="209">
        <v>-34</v>
      </c>
      <c r="BG187" s="209">
        <v>-191</v>
      </c>
      <c r="BH187" s="209">
        <v>14</v>
      </c>
      <c r="BI187" s="209">
        <v>-1341</v>
      </c>
      <c r="BJ187" s="209">
        <v>-451</v>
      </c>
      <c r="BK187" s="209">
        <v>-3</v>
      </c>
      <c r="BL187" s="209">
        <v>-887</v>
      </c>
      <c r="BM187" s="209">
        <v>0</v>
      </c>
      <c r="BN187" s="209"/>
      <c r="BO187" s="209"/>
      <c r="BP187" s="209"/>
      <c r="BQ187" s="209"/>
      <c r="BR187" s="209"/>
      <c r="BS187" s="209"/>
    </row>
    <row r="188" spans="54:71" x14ac:dyDescent="0.25">
      <c r="BB188" s="229" t="s">
        <v>1652</v>
      </c>
      <c r="BC188" s="230" t="s">
        <v>58</v>
      </c>
      <c r="BD188" s="209">
        <v>109</v>
      </c>
      <c r="BE188" s="209">
        <v>110</v>
      </c>
      <c r="BF188" s="209">
        <v>-1</v>
      </c>
      <c r="BG188" s="209">
        <v>1020</v>
      </c>
      <c r="BH188" s="209">
        <v>-276</v>
      </c>
      <c r="BI188" s="209">
        <v>-634</v>
      </c>
      <c r="BJ188" s="209">
        <v>-22</v>
      </c>
      <c r="BK188" s="209">
        <v>-508</v>
      </c>
      <c r="BL188" s="209">
        <v>-104</v>
      </c>
      <c r="BM188" s="209">
        <v>0</v>
      </c>
      <c r="BN188" s="209"/>
      <c r="BO188" s="209"/>
      <c r="BP188" s="209"/>
      <c r="BQ188" s="209"/>
      <c r="BR188" s="209"/>
      <c r="BS188" s="209"/>
    </row>
    <row r="189" spans="54:71" x14ac:dyDescent="0.25">
      <c r="BB189" s="229" t="s">
        <v>1653</v>
      </c>
      <c r="BC189" s="230" t="s">
        <v>29</v>
      </c>
      <c r="BD189" s="209">
        <v>95</v>
      </c>
      <c r="BE189" s="209">
        <v>95</v>
      </c>
      <c r="BF189" s="209">
        <v>0</v>
      </c>
      <c r="BG189" s="209">
        <v>204</v>
      </c>
      <c r="BH189" s="209">
        <v>-48</v>
      </c>
      <c r="BI189" s="209">
        <v>-62</v>
      </c>
      <c r="BJ189" s="209">
        <v>-39</v>
      </c>
      <c r="BK189" s="209">
        <v>-23</v>
      </c>
      <c r="BL189" s="209">
        <v>0</v>
      </c>
      <c r="BM189" s="209">
        <v>0</v>
      </c>
      <c r="BN189" s="209"/>
      <c r="BO189" s="209"/>
      <c r="BP189" s="209"/>
      <c r="BQ189" s="209"/>
      <c r="BR189" s="209"/>
      <c r="BS189" s="209"/>
    </row>
    <row r="190" spans="54:71" x14ac:dyDescent="0.25">
      <c r="BB190" s="229" t="s">
        <v>1654</v>
      </c>
      <c r="BC190" s="230" t="s">
        <v>30</v>
      </c>
      <c r="BD190" s="209">
        <v>-210</v>
      </c>
      <c r="BE190" s="209">
        <v>31</v>
      </c>
      <c r="BF190" s="209">
        <v>-242</v>
      </c>
      <c r="BG190" s="209">
        <v>51</v>
      </c>
      <c r="BH190" s="209">
        <v>-652</v>
      </c>
      <c r="BI190" s="209">
        <v>390</v>
      </c>
      <c r="BJ190" s="209">
        <v>0</v>
      </c>
      <c r="BK190" s="209">
        <v>418</v>
      </c>
      <c r="BL190" s="209">
        <v>-27</v>
      </c>
      <c r="BM190" s="209">
        <v>0</v>
      </c>
      <c r="BN190" s="209"/>
      <c r="BO190" s="209"/>
      <c r="BP190" s="209"/>
      <c r="BQ190" s="209"/>
      <c r="BR190" s="209"/>
      <c r="BS190" s="209"/>
    </row>
    <row r="191" spans="54:71" x14ac:dyDescent="0.25">
      <c r="BB191" s="229" t="s">
        <v>1655</v>
      </c>
      <c r="BC191" s="230" t="s">
        <v>25</v>
      </c>
      <c r="BD191" s="209">
        <v>-38</v>
      </c>
      <c r="BE191" s="209">
        <v>-38</v>
      </c>
      <c r="BF191" s="209">
        <v>0</v>
      </c>
      <c r="BG191" s="209">
        <v>-5</v>
      </c>
      <c r="BH191" s="209">
        <v>8</v>
      </c>
      <c r="BI191" s="209">
        <v>-42</v>
      </c>
      <c r="BJ191" s="209">
        <v>-15</v>
      </c>
      <c r="BK191" s="209">
        <v>-23</v>
      </c>
      <c r="BL191" s="209">
        <v>-4</v>
      </c>
      <c r="BM191" s="209">
        <v>0</v>
      </c>
      <c r="BN191" s="209"/>
      <c r="BO191" s="209"/>
      <c r="BP191" s="209"/>
      <c r="BQ191" s="209"/>
      <c r="BR191" s="209"/>
      <c r="BS191" s="209"/>
    </row>
    <row r="192" spans="54:71" x14ac:dyDescent="0.25">
      <c r="BB192" s="229" t="s">
        <v>1656</v>
      </c>
      <c r="BC192" s="230" t="s">
        <v>17</v>
      </c>
      <c r="BD192" s="209">
        <v>1731</v>
      </c>
      <c r="BE192" s="209">
        <v>404</v>
      </c>
      <c r="BF192" s="209">
        <v>1327</v>
      </c>
      <c r="BG192" s="209">
        <v>145</v>
      </c>
      <c r="BH192" s="209">
        <v>1068</v>
      </c>
      <c r="BI192" s="209">
        <v>518</v>
      </c>
      <c r="BJ192" s="209">
        <v>62</v>
      </c>
      <c r="BK192" s="209">
        <v>421</v>
      </c>
      <c r="BL192" s="209">
        <v>35</v>
      </c>
      <c r="BM192" s="209">
        <v>0</v>
      </c>
      <c r="BN192" s="209"/>
      <c r="BO192" s="209"/>
      <c r="BP192" s="209"/>
      <c r="BQ192" s="209"/>
      <c r="BR192" s="209"/>
      <c r="BS192" s="209"/>
    </row>
    <row r="193" spans="54:71" x14ac:dyDescent="0.25">
      <c r="BB193" s="229" t="s">
        <v>1657</v>
      </c>
      <c r="BC193" s="230" t="s">
        <v>525</v>
      </c>
      <c r="BD193" s="209">
        <v>303</v>
      </c>
      <c r="BE193" s="209">
        <v>-36</v>
      </c>
      <c r="BF193" s="209">
        <v>339</v>
      </c>
      <c r="BG193" s="209">
        <v>-41</v>
      </c>
      <c r="BH193" s="209">
        <v>191</v>
      </c>
      <c r="BI193" s="209">
        <v>154</v>
      </c>
      <c r="BJ193" s="209">
        <v>10</v>
      </c>
      <c r="BK193" s="209">
        <v>111</v>
      </c>
      <c r="BL193" s="209">
        <v>33</v>
      </c>
      <c r="BM193" s="209">
        <v>0</v>
      </c>
      <c r="BN193" s="209"/>
      <c r="BO193" s="209"/>
      <c r="BP193" s="209"/>
      <c r="BQ193" s="209"/>
      <c r="BR193" s="209"/>
      <c r="BS193" s="209"/>
    </row>
    <row r="194" spans="54:71" x14ac:dyDescent="0.25">
      <c r="BB194" s="229" t="s">
        <v>1658</v>
      </c>
      <c r="BC194" s="230" t="s">
        <v>46</v>
      </c>
      <c r="BD194" s="209">
        <v>3303</v>
      </c>
      <c r="BE194" s="209">
        <v>846</v>
      </c>
      <c r="BF194" s="209">
        <v>2456</v>
      </c>
      <c r="BG194" s="209">
        <v>1109</v>
      </c>
      <c r="BH194" s="209">
        <v>775</v>
      </c>
      <c r="BI194" s="209">
        <v>1418</v>
      </c>
      <c r="BJ194" s="209">
        <v>166</v>
      </c>
      <c r="BK194" s="209">
        <v>841</v>
      </c>
      <c r="BL194" s="209">
        <v>410</v>
      </c>
      <c r="BM194" s="209">
        <v>0</v>
      </c>
      <c r="BN194" s="209"/>
      <c r="BO194" s="209"/>
      <c r="BP194" s="209"/>
      <c r="BQ194" s="209"/>
      <c r="BR194" s="209"/>
      <c r="BS194" s="209"/>
    </row>
    <row r="195" spans="54:71" x14ac:dyDescent="0.25">
      <c r="BB195" s="229" t="s">
        <v>1659</v>
      </c>
      <c r="BC195" s="230" t="s">
        <v>27</v>
      </c>
      <c r="BD195" s="209">
        <v>-333</v>
      </c>
      <c r="BE195" s="209">
        <v>-93</v>
      </c>
      <c r="BF195" s="209">
        <v>-240</v>
      </c>
      <c r="BG195" s="209">
        <v>7</v>
      </c>
      <c r="BH195" s="209">
        <v>-172</v>
      </c>
      <c r="BI195" s="209">
        <v>-169</v>
      </c>
      <c r="BJ195" s="209">
        <v>6</v>
      </c>
      <c r="BK195" s="209">
        <v>-174</v>
      </c>
      <c r="BL195" s="209">
        <v>-2</v>
      </c>
      <c r="BM195" s="209">
        <v>0</v>
      </c>
      <c r="BN195" s="209"/>
      <c r="BO195" s="209"/>
      <c r="BP195" s="209"/>
      <c r="BQ195" s="209"/>
      <c r="BR195" s="209"/>
      <c r="BS195" s="209"/>
    </row>
    <row r="196" spans="54:71" x14ac:dyDescent="0.25">
      <c r="BB196" s="229" t="s">
        <v>1660</v>
      </c>
      <c r="BC196" s="230" t="s">
        <v>62</v>
      </c>
      <c r="BD196" s="209">
        <v>-19</v>
      </c>
      <c r="BE196" s="209">
        <v>-9</v>
      </c>
      <c r="BF196" s="209">
        <v>-11</v>
      </c>
      <c r="BG196" s="209">
        <v>9</v>
      </c>
      <c r="BH196" s="209">
        <v>19</v>
      </c>
      <c r="BI196" s="209">
        <v>-46</v>
      </c>
      <c r="BJ196" s="209">
        <v>-1</v>
      </c>
      <c r="BK196" s="209">
        <v>-46</v>
      </c>
      <c r="BL196" s="209">
        <v>-2</v>
      </c>
      <c r="BM196" s="209">
        <v>1</v>
      </c>
      <c r="BN196" s="209"/>
      <c r="BO196" s="209"/>
      <c r="BP196" s="209"/>
      <c r="BQ196" s="209"/>
      <c r="BR196" s="209"/>
      <c r="BS196" s="209"/>
    </row>
    <row r="197" spans="54:71" x14ac:dyDescent="0.25">
      <c r="BB197" s="229" t="s">
        <v>1661</v>
      </c>
      <c r="BC197" s="230" t="s">
        <v>10</v>
      </c>
      <c r="BD197" s="209">
        <v>290</v>
      </c>
      <c r="BE197" s="209">
        <v>59</v>
      </c>
      <c r="BF197" s="209">
        <v>231</v>
      </c>
      <c r="BG197" s="209">
        <v>118</v>
      </c>
      <c r="BH197" s="209">
        <v>529</v>
      </c>
      <c r="BI197" s="209">
        <v>-358</v>
      </c>
      <c r="BJ197" s="209">
        <v>-63</v>
      </c>
      <c r="BK197" s="209">
        <v>-297</v>
      </c>
      <c r="BL197" s="209">
        <v>2</v>
      </c>
      <c r="BM197" s="209">
        <v>0</v>
      </c>
      <c r="BN197" s="209"/>
      <c r="BO197" s="209"/>
      <c r="BP197" s="209"/>
      <c r="BQ197" s="209"/>
      <c r="BR197" s="209"/>
      <c r="BS197" s="209"/>
    </row>
    <row r="198" spans="54:71" x14ac:dyDescent="0.25">
      <c r="BB198" s="229" t="s">
        <v>1662</v>
      </c>
      <c r="BC198" s="230" t="s">
        <v>227</v>
      </c>
      <c r="BD198" s="209">
        <v>669</v>
      </c>
      <c r="BE198" s="209">
        <v>427</v>
      </c>
      <c r="BF198" s="209">
        <v>242</v>
      </c>
      <c r="BG198" s="209">
        <v>166</v>
      </c>
      <c r="BH198" s="209">
        <v>643</v>
      </c>
      <c r="BI198" s="209">
        <v>-140</v>
      </c>
      <c r="BJ198" s="209">
        <v>-59</v>
      </c>
      <c r="BK198" s="209">
        <v>-91</v>
      </c>
      <c r="BL198" s="209">
        <v>10</v>
      </c>
      <c r="BM198" s="209">
        <v>0</v>
      </c>
      <c r="BN198" s="209"/>
      <c r="BO198" s="209"/>
      <c r="BP198" s="209"/>
      <c r="BQ198" s="209"/>
      <c r="BR198" s="209"/>
      <c r="BS198" s="209"/>
    </row>
    <row r="199" spans="54:71" x14ac:dyDescent="0.25">
      <c r="BB199" s="229" t="s">
        <v>1663</v>
      </c>
      <c r="BC199" s="230" t="s">
        <v>654</v>
      </c>
      <c r="BD199" s="209">
        <v>16</v>
      </c>
      <c r="BE199" s="209">
        <v>16</v>
      </c>
      <c r="BF199" s="209">
        <v>0</v>
      </c>
      <c r="BG199" s="209">
        <v>-2</v>
      </c>
      <c r="BH199" s="209">
        <v>2</v>
      </c>
      <c r="BI199" s="209">
        <v>16</v>
      </c>
      <c r="BJ199" s="209">
        <v>0</v>
      </c>
      <c r="BK199" s="209">
        <v>16</v>
      </c>
      <c r="BL199" s="209">
        <v>1</v>
      </c>
      <c r="BM199" s="209">
        <v>0</v>
      </c>
      <c r="BN199" s="209"/>
      <c r="BO199" s="209"/>
      <c r="BP199" s="209"/>
      <c r="BQ199" s="209"/>
      <c r="BR199" s="209"/>
      <c r="BS199" s="209"/>
    </row>
    <row r="200" spans="54:71" x14ac:dyDescent="0.25">
      <c r="BB200" s="229" t="s">
        <v>1664</v>
      </c>
      <c r="BC200" s="230" t="s">
        <v>205</v>
      </c>
      <c r="BD200" s="209">
        <v>-14</v>
      </c>
      <c r="BE200" s="209">
        <v>-14</v>
      </c>
      <c r="BF200" s="209">
        <v>0</v>
      </c>
      <c r="BG200" s="209">
        <v>0</v>
      </c>
      <c r="BH200" s="209">
        <v>-12</v>
      </c>
      <c r="BI200" s="209">
        <v>-1</v>
      </c>
      <c r="BJ200" s="209">
        <v>0</v>
      </c>
      <c r="BK200" s="209">
        <v>0</v>
      </c>
      <c r="BL200" s="209">
        <v>-1</v>
      </c>
      <c r="BM200" s="209">
        <v>0</v>
      </c>
      <c r="BN200" s="209"/>
      <c r="BO200" s="209"/>
      <c r="BP200" s="209"/>
      <c r="BQ200" s="209"/>
      <c r="BR200" s="209"/>
      <c r="BS200" s="209"/>
    </row>
    <row r="201" spans="54:71" x14ac:dyDescent="0.25">
      <c r="BB201" s="229" t="s">
        <v>1665</v>
      </c>
      <c r="BC201" s="230" t="s">
        <v>207</v>
      </c>
      <c r="BD201" s="209">
        <v>134</v>
      </c>
      <c r="BE201" s="209">
        <v>185</v>
      </c>
      <c r="BF201" s="209">
        <v>-51</v>
      </c>
      <c r="BG201" s="209">
        <v>0</v>
      </c>
      <c r="BH201" s="209">
        <v>-70</v>
      </c>
      <c r="BI201" s="209">
        <v>205</v>
      </c>
      <c r="BJ201" s="209">
        <v>0</v>
      </c>
      <c r="BK201" s="209">
        <v>206</v>
      </c>
      <c r="BL201" s="209">
        <v>-1</v>
      </c>
      <c r="BM201" s="209">
        <v>0</v>
      </c>
      <c r="BN201" s="209"/>
      <c r="BO201" s="209"/>
      <c r="BP201" s="209"/>
      <c r="BQ201" s="209"/>
      <c r="BR201" s="209"/>
      <c r="BS201" s="209"/>
    </row>
    <row r="202" spans="54:71" x14ac:dyDescent="0.25">
      <c r="BB202" s="229" t="s">
        <v>1666</v>
      </c>
      <c r="BC202" s="230" t="s">
        <v>254</v>
      </c>
      <c r="BD202" s="209">
        <v>1048</v>
      </c>
      <c r="BE202" s="209">
        <v>-129</v>
      </c>
      <c r="BF202" s="209">
        <v>1177</v>
      </c>
      <c r="BG202" s="209">
        <v>310</v>
      </c>
      <c r="BH202" s="209">
        <v>656</v>
      </c>
      <c r="BI202" s="209">
        <v>81</v>
      </c>
      <c r="BJ202" s="209">
        <v>57</v>
      </c>
      <c r="BK202" s="209">
        <v>224</v>
      </c>
      <c r="BL202" s="209">
        <v>-200</v>
      </c>
      <c r="BM202" s="209">
        <v>0</v>
      </c>
      <c r="BN202" s="209"/>
      <c r="BO202" s="209"/>
      <c r="BP202" s="209"/>
      <c r="BQ202" s="209"/>
      <c r="BR202" s="209"/>
      <c r="BS202" s="209"/>
    </row>
    <row r="203" spans="54:71" x14ac:dyDescent="0.25">
      <c r="BB203" s="229" t="s">
        <v>1667</v>
      </c>
      <c r="BC203" s="230" t="s">
        <v>5</v>
      </c>
      <c r="BD203" s="209">
        <v>-14</v>
      </c>
      <c r="BE203" s="209">
        <v>-14</v>
      </c>
      <c r="BF203" s="209">
        <v>0</v>
      </c>
      <c r="BG203" s="209">
        <v>8</v>
      </c>
      <c r="BH203" s="209">
        <v>-9</v>
      </c>
      <c r="BI203" s="209">
        <v>-13</v>
      </c>
      <c r="BJ203" s="209">
        <v>0</v>
      </c>
      <c r="BK203" s="209">
        <v>-12</v>
      </c>
      <c r="BL203" s="209">
        <v>-1</v>
      </c>
      <c r="BM203" s="209">
        <v>0</v>
      </c>
      <c r="BN203" s="209"/>
      <c r="BO203" s="209"/>
      <c r="BP203" s="209"/>
      <c r="BQ203" s="209"/>
      <c r="BR203" s="209"/>
      <c r="BS203" s="209"/>
    </row>
    <row r="204" spans="54:71" x14ac:dyDescent="0.25">
      <c r="BB204" s="229" t="s">
        <v>1668</v>
      </c>
      <c r="BC204" s="230" t="s">
        <v>7</v>
      </c>
      <c r="BD204" s="209">
        <v>194</v>
      </c>
      <c r="BE204" s="209">
        <v>-16</v>
      </c>
      <c r="BF204" s="209">
        <v>210</v>
      </c>
      <c r="BG204" s="209">
        <v>-1</v>
      </c>
      <c r="BH204" s="209">
        <v>207</v>
      </c>
      <c r="BI204" s="209">
        <v>-12</v>
      </c>
      <c r="BJ204" s="209">
        <v>0</v>
      </c>
      <c r="BK204" s="209">
        <v>-8</v>
      </c>
      <c r="BL204" s="209">
        <v>-4</v>
      </c>
      <c r="BM204" s="209">
        <v>0</v>
      </c>
      <c r="BN204" s="209"/>
      <c r="BO204" s="209"/>
      <c r="BP204" s="209"/>
      <c r="BQ204" s="209"/>
      <c r="BR204" s="209"/>
      <c r="BS204" s="209"/>
    </row>
    <row r="205" spans="54:71" x14ac:dyDescent="0.25">
      <c r="BB205" s="229" t="s">
        <v>1669</v>
      </c>
      <c r="BC205" s="230" t="s">
        <v>727</v>
      </c>
      <c r="BD205" s="209">
        <v>13</v>
      </c>
      <c r="BE205" s="209">
        <v>13</v>
      </c>
      <c r="BF205" s="209">
        <v>0</v>
      </c>
      <c r="BG205" s="209">
        <v>3</v>
      </c>
      <c r="BH205" s="209">
        <v>7</v>
      </c>
      <c r="BI205" s="209">
        <v>3</v>
      </c>
      <c r="BJ205" s="209">
        <v>0</v>
      </c>
      <c r="BK205" s="209">
        <v>3</v>
      </c>
      <c r="BL205" s="209">
        <v>0</v>
      </c>
      <c r="BM205" s="209">
        <v>0</v>
      </c>
      <c r="BN205" s="209"/>
      <c r="BO205" s="209"/>
      <c r="BP205" s="209"/>
      <c r="BQ205" s="209"/>
      <c r="BR205" s="209"/>
      <c r="BS205" s="209"/>
    </row>
    <row r="206" spans="54:71" x14ac:dyDescent="0.25">
      <c r="BB206" s="229" t="s">
        <v>1670</v>
      </c>
      <c r="BC206" s="230" t="s">
        <v>528</v>
      </c>
      <c r="BD206" s="209">
        <v>-184</v>
      </c>
      <c r="BE206" s="209">
        <v>-184</v>
      </c>
      <c r="BF206" s="209">
        <v>0</v>
      </c>
      <c r="BG206" s="209">
        <v>0</v>
      </c>
      <c r="BH206" s="209">
        <v>-2</v>
      </c>
      <c r="BI206" s="209">
        <v>-182</v>
      </c>
      <c r="BJ206" s="209">
        <v>-143</v>
      </c>
      <c r="BK206" s="209">
        <v>-38</v>
      </c>
      <c r="BL206" s="209">
        <v>0</v>
      </c>
      <c r="BM206" s="209">
        <v>0</v>
      </c>
      <c r="BN206" s="209"/>
      <c r="BO206" s="209"/>
      <c r="BP206" s="209"/>
      <c r="BQ206" s="209"/>
      <c r="BR206" s="209"/>
      <c r="BS206" s="209"/>
    </row>
    <row r="207" spans="54:71" x14ac:dyDescent="0.25">
      <c r="BB207" s="229" t="s">
        <v>1671</v>
      </c>
      <c r="BC207" s="230" t="s">
        <v>0</v>
      </c>
      <c r="BD207" s="209">
        <v>21</v>
      </c>
      <c r="BE207" s="209">
        <v>21</v>
      </c>
      <c r="BF207" s="209">
        <v>0</v>
      </c>
      <c r="BG207" s="209">
        <v>0</v>
      </c>
      <c r="BH207" s="209">
        <v>47</v>
      </c>
      <c r="BI207" s="209">
        <v>-27</v>
      </c>
      <c r="BJ207" s="209">
        <v>-36</v>
      </c>
      <c r="BK207" s="209">
        <v>10</v>
      </c>
      <c r="BL207" s="209">
        <v>0</v>
      </c>
      <c r="BM207" s="209">
        <v>0</v>
      </c>
      <c r="BN207" s="209"/>
      <c r="BO207" s="209"/>
      <c r="BP207" s="209"/>
      <c r="BQ207" s="209"/>
      <c r="BR207" s="209"/>
      <c r="BS207" s="209"/>
    </row>
    <row r="208" spans="54:71" x14ac:dyDescent="0.25">
      <c r="BB208" s="229" t="s">
        <v>1672</v>
      </c>
      <c r="BC208" s="230" t="s">
        <v>216</v>
      </c>
      <c r="BD208" s="209">
        <v>90</v>
      </c>
      <c r="BE208" s="209">
        <v>32</v>
      </c>
      <c r="BF208" s="209">
        <v>58</v>
      </c>
      <c r="BG208" s="209">
        <v>47</v>
      </c>
      <c r="BH208" s="209">
        <v>84</v>
      </c>
      <c r="BI208" s="209">
        <v>-40</v>
      </c>
      <c r="BJ208" s="209">
        <v>-13</v>
      </c>
      <c r="BK208" s="209">
        <v>-28</v>
      </c>
      <c r="BL208" s="209">
        <v>2</v>
      </c>
      <c r="BM208" s="209">
        <v>0</v>
      </c>
      <c r="BN208" s="209"/>
      <c r="BO208" s="209"/>
      <c r="BP208" s="209"/>
      <c r="BQ208" s="209"/>
      <c r="BR208" s="209"/>
      <c r="BS208" s="209"/>
    </row>
    <row r="209" spans="54:71" x14ac:dyDescent="0.25">
      <c r="BB209" s="229" t="s">
        <v>1673</v>
      </c>
      <c r="BC209" s="230" t="s">
        <v>723</v>
      </c>
      <c r="BD209" s="209">
        <v>-1</v>
      </c>
      <c r="BE209" s="209">
        <v>-1</v>
      </c>
      <c r="BF209" s="209">
        <v>0</v>
      </c>
      <c r="BG209" s="209">
        <v>0</v>
      </c>
      <c r="BH209" s="209">
        <v>0</v>
      </c>
      <c r="BI209" s="209">
        <v>-1</v>
      </c>
      <c r="BJ209" s="209">
        <v>0</v>
      </c>
      <c r="BK209" s="209">
        <v>0</v>
      </c>
      <c r="BL209" s="209">
        <v>-1</v>
      </c>
      <c r="BM209" s="209">
        <v>0</v>
      </c>
      <c r="BN209" s="209"/>
      <c r="BO209" s="209"/>
      <c r="BP209" s="209"/>
      <c r="BQ209" s="209"/>
      <c r="BR209" s="209"/>
      <c r="BS209" s="209"/>
    </row>
    <row r="210" spans="54:71" x14ac:dyDescent="0.25">
      <c r="BB210" s="229" t="s">
        <v>1674</v>
      </c>
      <c r="BC210" s="230" t="s">
        <v>221</v>
      </c>
      <c r="BD210" s="209">
        <v>-856</v>
      </c>
      <c r="BE210" s="209">
        <v>-382</v>
      </c>
      <c r="BF210" s="209">
        <v>-474</v>
      </c>
      <c r="BG210" s="209">
        <v>-214</v>
      </c>
      <c r="BH210" s="209">
        <v>-537</v>
      </c>
      <c r="BI210" s="209">
        <v>-105</v>
      </c>
      <c r="BJ210" s="209">
        <v>-1</v>
      </c>
      <c r="BK210" s="209">
        <v>-107</v>
      </c>
      <c r="BL210" s="209">
        <v>3</v>
      </c>
      <c r="BM210" s="209">
        <v>0</v>
      </c>
      <c r="BN210" s="209"/>
      <c r="BO210" s="209"/>
      <c r="BP210" s="209"/>
      <c r="BQ210" s="209"/>
      <c r="BR210" s="209"/>
      <c r="BS210" s="209"/>
    </row>
    <row r="211" spans="54:71" x14ac:dyDescent="0.25">
      <c r="BB211" s="229" t="s">
        <v>1675</v>
      </c>
      <c r="BC211" s="230" t="s">
        <v>3</v>
      </c>
      <c r="BD211" s="209">
        <v>443</v>
      </c>
      <c r="BE211" s="209">
        <v>123</v>
      </c>
      <c r="BF211" s="209">
        <v>320</v>
      </c>
      <c r="BG211" s="209">
        <v>326</v>
      </c>
      <c r="BH211" s="209">
        <v>-52</v>
      </c>
      <c r="BI211" s="209">
        <v>169</v>
      </c>
      <c r="BJ211" s="209">
        <v>-28</v>
      </c>
      <c r="BK211" s="209">
        <v>130</v>
      </c>
      <c r="BL211" s="209">
        <v>66</v>
      </c>
      <c r="BM211" s="209">
        <v>0</v>
      </c>
      <c r="BN211" s="209"/>
      <c r="BO211" s="209"/>
      <c r="BP211" s="209"/>
      <c r="BQ211" s="209"/>
      <c r="BR211" s="209"/>
      <c r="BS211" s="209"/>
    </row>
    <row r="212" spans="54:71" x14ac:dyDescent="0.25">
      <c r="BB212" s="229" t="s">
        <v>1676</v>
      </c>
      <c r="BC212" s="230" t="s">
        <v>236</v>
      </c>
      <c r="BD212" s="209">
        <v>1</v>
      </c>
      <c r="BE212" s="209">
        <v>0</v>
      </c>
      <c r="BF212" s="209">
        <v>1</v>
      </c>
      <c r="BG212" s="209">
        <v>0</v>
      </c>
      <c r="BH212" s="209">
        <v>0</v>
      </c>
      <c r="BI212" s="209">
        <v>1</v>
      </c>
      <c r="BJ212" s="209">
        <v>2</v>
      </c>
      <c r="BK212" s="209">
        <v>0</v>
      </c>
      <c r="BL212" s="209">
        <v>0</v>
      </c>
      <c r="BM212" s="209">
        <v>0</v>
      </c>
      <c r="BN212" s="209"/>
      <c r="BO212" s="209"/>
      <c r="BP212" s="209"/>
      <c r="BQ212" s="209"/>
      <c r="BR212" s="209"/>
      <c r="BS212" s="209"/>
    </row>
    <row r="213" spans="54:71" x14ac:dyDescent="0.25">
      <c r="BB213" s="229" t="s">
        <v>1677</v>
      </c>
      <c r="BC213" s="230" t="s">
        <v>648</v>
      </c>
      <c r="BD213" s="209">
        <v>0</v>
      </c>
      <c r="BE213" s="209">
        <v>0</v>
      </c>
      <c r="BF213" s="209">
        <v>0</v>
      </c>
      <c r="BG213" s="209">
        <v>0</v>
      </c>
      <c r="BH213" s="209">
        <v>0</v>
      </c>
      <c r="BI213" s="209">
        <v>0</v>
      </c>
      <c r="BJ213" s="209">
        <v>0</v>
      </c>
      <c r="BK213" s="209">
        <v>0</v>
      </c>
      <c r="BL213" s="209">
        <v>0</v>
      </c>
      <c r="BM213" s="209">
        <v>0</v>
      </c>
      <c r="BN213" s="209"/>
      <c r="BO213" s="209"/>
      <c r="BP213" s="209"/>
      <c r="BQ213" s="209"/>
      <c r="BR213" s="209"/>
      <c r="BS213" s="209"/>
    </row>
    <row r="214" spans="54:71" x14ac:dyDescent="0.25">
      <c r="BB214" s="229" t="s">
        <v>1678</v>
      </c>
      <c r="BC214" s="230" t="s">
        <v>620</v>
      </c>
      <c r="BD214" s="209">
        <v>0</v>
      </c>
      <c r="BE214" s="209">
        <v>0</v>
      </c>
      <c r="BF214" s="209">
        <v>0</v>
      </c>
      <c r="BG214" s="209">
        <v>0</v>
      </c>
      <c r="BH214" s="209">
        <v>0</v>
      </c>
      <c r="BI214" s="209">
        <v>0</v>
      </c>
      <c r="BJ214" s="209">
        <v>0</v>
      </c>
      <c r="BK214" s="209">
        <v>0</v>
      </c>
      <c r="BL214" s="209">
        <v>0</v>
      </c>
      <c r="BM214" s="209">
        <v>0</v>
      </c>
      <c r="BN214" s="209"/>
      <c r="BO214" s="209"/>
      <c r="BP214" s="209"/>
      <c r="BQ214" s="209"/>
      <c r="BR214" s="209"/>
      <c r="BS214" s="209"/>
    </row>
    <row r="215" spans="54:71" x14ac:dyDescent="0.25">
      <c r="BB215" s="229" t="s">
        <v>1679</v>
      </c>
      <c r="BC215" s="230" t="s">
        <v>618</v>
      </c>
      <c r="BD215" s="209">
        <v>19</v>
      </c>
      <c r="BE215" s="209">
        <v>19</v>
      </c>
      <c r="BF215" s="209">
        <v>0</v>
      </c>
      <c r="BG215" s="209">
        <v>0</v>
      </c>
      <c r="BH215" s="209">
        <v>15</v>
      </c>
      <c r="BI215" s="209">
        <v>3</v>
      </c>
      <c r="BJ215" s="209">
        <v>0</v>
      </c>
      <c r="BK215" s="209">
        <v>3</v>
      </c>
      <c r="BL215" s="209">
        <v>0</v>
      </c>
      <c r="BM215" s="209">
        <v>0</v>
      </c>
      <c r="BN215" s="209"/>
      <c r="BO215" s="209"/>
      <c r="BP215" s="209"/>
      <c r="BQ215" s="209"/>
      <c r="BR215" s="209"/>
      <c r="BS215" s="209"/>
    </row>
    <row r="216" spans="54:71" x14ac:dyDescent="0.25">
      <c r="BB216" s="229" t="s">
        <v>1680</v>
      </c>
      <c r="BC216" s="230" t="s">
        <v>204</v>
      </c>
      <c r="BD216" s="209">
        <v>0</v>
      </c>
      <c r="BE216" s="209">
        <v>0</v>
      </c>
      <c r="BF216" s="209">
        <v>0</v>
      </c>
      <c r="BG216" s="209">
        <v>0</v>
      </c>
      <c r="BH216" s="209">
        <v>0</v>
      </c>
      <c r="BI216" s="209">
        <v>0</v>
      </c>
      <c r="BJ216" s="209">
        <v>0</v>
      </c>
      <c r="BK216" s="209">
        <v>0</v>
      </c>
      <c r="BL216" s="209">
        <v>0</v>
      </c>
      <c r="BM216" s="209">
        <v>0</v>
      </c>
      <c r="BN216" s="209"/>
      <c r="BO216" s="209"/>
      <c r="BP216" s="209"/>
      <c r="BQ216" s="209"/>
      <c r="BR216" s="209"/>
      <c r="BS216" s="209"/>
    </row>
    <row r="217" spans="54:71" x14ac:dyDescent="0.25">
      <c r="BB217" s="229" t="s">
        <v>1681</v>
      </c>
      <c r="BC217" s="230" t="s">
        <v>217</v>
      </c>
      <c r="BD217" s="209">
        <v>70</v>
      </c>
      <c r="BE217" s="209">
        <v>82</v>
      </c>
      <c r="BF217" s="209">
        <v>-12</v>
      </c>
      <c r="BG217" s="209">
        <v>137</v>
      </c>
      <c r="BH217" s="209">
        <v>-44</v>
      </c>
      <c r="BI217" s="209">
        <v>-23</v>
      </c>
      <c r="BJ217" s="209">
        <v>-8</v>
      </c>
      <c r="BK217" s="209">
        <v>-14</v>
      </c>
      <c r="BL217" s="209">
        <v>-1</v>
      </c>
      <c r="BM217" s="209">
        <v>0</v>
      </c>
      <c r="BN217" s="209"/>
      <c r="BO217" s="209"/>
      <c r="BP217" s="209"/>
      <c r="BQ217" s="209"/>
      <c r="BR217" s="209"/>
      <c r="BS217" s="209"/>
    </row>
    <row r="218" spans="54:71" x14ac:dyDescent="0.25">
      <c r="BB218" s="229" t="s">
        <v>1682</v>
      </c>
      <c r="BC218" s="230" t="s">
        <v>36</v>
      </c>
      <c r="BD218" s="209">
        <v>22</v>
      </c>
      <c r="BE218" s="209">
        <v>22</v>
      </c>
      <c r="BF218" s="209">
        <v>0</v>
      </c>
      <c r="BG218" s="209">
        <v>-8</v>
      </c>
      <c r="BH218" s="209">
        <v>49</v>
      </c>
      <c r="BI218" s="209">
        <v>-18</v>
      </c>
      <c r="BJ218" s="209">
        <v>0</v>
      </c>
      <c r="BK218" s="209">
        <v>-18</v>
      </c>
      <c r="BL218" s="209">
        <v>0</v>
      </c>
      <c r="BM218" s="209">
        <v>0</v>
      </c>
      <c r="BN218" s="209"/>
      <c r="BO218" s="209"/>
      <c r="BP218" s="209"/>
      <c r="BQ218" s="209"/>
      <c r="BR218" s="209"/>
      <c r="BS218" s="209"/>
    </row>
    <row r="219" spans="54:71" x14ac:dyDescent="0.25">
      <c r="BB219" s="229" t="s">
        <v>1683</v>
      </c>
      <c r="BC219" s="230" t="s">
        <v>1684</v>
      </c>
      <c r="BD219" s="209">
        <v>1</v>
      </c>
      <c r="BE219" s="209">
        <v>1</v>
      </c>
      <c r="BF219" s="209">
        <v>0</v>
      </c>
      <c r="BG219" s="209">
        <v>0</v>
      </c>
      <c r="BH219" s="209">
        <v>0</v>
      </c>
      <c r="BI219" s="209">
        <v>1</v>
      </c>
      <c r="BJ219" s="209">
        <v>0</v>
      </c>
      <c r="BK219" s="209">
        <v>1</v>
      </c>
      <c r="BL219" s="209">
        <v>0</v>
      </c>
      <c r="BM219" s="209">
        <v>0</v>
      </c>
      <c r="BN219" s="209"/>
      <c r="BO219" s="209"/>
      <c r="BP219" s="209"/>
      <c r="BQ219" s="209"/>
      <c r="BR219" s="209"/>
      <c r="BS219" s="209"/>
    </row>
    <row r="220" spans="54:71" x14ac:dyDescent="0.25">
      <c r="BB220" s="229" t="s">
        <v>1685</v>
      </c>
      <c r="BC220" s="230" t="s">
        <v>31</v>
      </c>
      <c r="BD220" s="209">
        <v>217</v>
      </c>
      <c r="BE220" s="209">
        <v>137</v>
      </c>
      <c r="BF220" s="209">
        <v>79</v>
      </c>
      <c r="BG220" s="209">
        <v>43</v>
      </c>
      <c r="BH220" s="209">
        <v>70</v>
      </c>
      <c r="BI220" s="209">
        <v>103</v>
      </c>
      <c r="BJ220" s="209">
        <v>-1</v>
      </c>
      <c r="BK220" s="209">
        <v>103</v>
      </c>
      <c r="BL220" s="209">
        <v>1</v>
      </c>
      <c r="BM220" s="209">
        <v>0</v>
      </c>
      <c r="BN220" s="209"/>
      <c r="BO220" s="209"/>
      <c r="BP220" s="209"/>
      <c r="BQ220" s="209"/>
      <c r="BR220" s="209"/>
      <c r="BS220" s="209"/>
    </row>
    <row r="221" spans="54:71" x14ac:dyDescent="0.25">
      <c r="BB221" s="229" t="s">
        <v>1686</v>
      </c>
      <c r="BC221" s="230" t="s">
        <v>67</v>
      </c>
      <c r="BD221" s="209">
        <v>10</v>
      </c>
      <c r="BE221" s="209">
        <v>10</v>
      </c>
      <c r="BF221" s="209">
        <v>0</v>
      </c>
      <c r="BG221" s="209">
        <v>4</v>
      </c>
      <c r="BH221" s="209">
        <v>12</v>
      </c>
      <c r="BI221" s="209">
        <v>-7</v>
      </c>
      <c r="BJ221" s="209">
        <v>-1</v>
      </c>
      <c r="BK221" s="209">
        <v>2</v>
      </c>
      <c r="BL221" s="209">
        <v>-7</v>
      </c>
      <c r="BM221" s="209">
        <v>0</v>
      </c>
      <c r="BN221" s="209"/>
      <c r="BO221" s="209"/>
      <c r="BP221" s="209"/>
      <c r="BQ221" s="209"/>
      <c r="BR221" s="209"/>
      <c r="BS221" s="209"/>
    </row>
    <row r="222" spans="54:71" x14ac:dyDescent="0.25">
      <c r="BB222" s="229" t="s">
        <v>1687</v>
      </c>
      <c r="BC222" s="230" t="s">
        <v>754</v>
      </c>
      <c r="BD222" s="209">
        <v>0</v>
      </c>
      <c r="BE222" s="209">
        <v>0</v>
      </c>
      <c r="BF222" s="209">
        <v>0</v>
      </c>
      <c r="BG222" s="209">
        <v>0</v>
      </c>
      <c r="BH222" s="209">
        <v>0</v>
      </c>
      <c r="BI222" s="209">
        <v>0</v>
      </c>
      <c r="BJ222" s="209">
        <v>0</v>
      </c>
      <c r="BK222" s="209">
        <v>0</v>
      </c>
      <c r="BL222" s="209">
        <v>0</v>
      </c>
      <c r="BM222" s="209">
        <v>0</v>
      </c>
      <c r="BN222" s="209"/>
      <c r="BO222" s="209"/>
      <c r="BP222" s="209"/>
      <c r="BQ222" s="209"/>
      <c r="BR222" s="209"/>
      <c r="BS222" s="209"/>
    </row>
    <row r="223" spans="54:71" x14ac:dyDescent="0.25">
      <c r="BB223" s="229" t="s">
        <v>1688</v>
      </c>
      <c r="BC223" s="230" t="s">
        <v>785</v>
      </c>
      <c r="BD223" s="209">
        <v>-7</v>
      </c>
      <c r="BE223" s="209">
        <v>-7</v>
      </c>
      <c r="BF223" s="209">
        <v>0</v>
      </c>
      <c r="BG223" s="209">
        <v>0</v>
      </c>
      <c r="BH223" s="209">
        <v>0</v>
      </c>
      <c r="BI223" s="209">
        <v>-7</v>
      </c>
      <c r="BJ223" s="209">
        <v>0</v>
      </c>
      <c r="BK223" s="209">
        <v>-7</v>
      </c>
      <c r="BL223" s="209">
        <v>0</v>
      </c>
      <c r="BM223" s="209">
        <v>0</v>
      </c>
      <c r="BN223" s="209"/>
      <c r="BO223" s="209"/>
      <c r="BP223" s="209"/>
      <c r="BQ223" s="209"/>
      <c r="BR223" s="209"/>
      <c r="BS223" s="209"/>
    </row>
    <row r="224" spans="54:71" x14ac:dyDescent="0.25">
      <c r="BB224" s="229" t="s">
        <v>1689</v>
      </c>
      <c r="BC224" s="230" t="s">
        <v>14</v>
      </c>
      <c r="BD224" s="209">
        <v>-36</v>
      </c>
      <c r="BE224" s="209">
        <v>-36</v>
      </c>
      <c r="BF224" s="209">
        <v>0</v>
      </c>
      <c r="BG224" s="209">
        <v>-3</v>
      </c>
      <c r="BH224" s="209">
        <v>-38</v>
      </c>
      <c r="BI224" s="209">
        <v>6</v>
      </c>
      <c r="BJ224" s="209">
        <v>0</v>
      </c>
      <c r="BK224" s="209">
        <v>6</v>
      </c>
      <c r="BL224" s="209">
        <v>0</v>
      </c>
      <c r="BM224" s="209">
        <v>0</v>
      </c>
      <c r="BN224" s="209"/>
      <c r="BO224" s="209"/>
      <c r="BP224" s="209"/>
      <c r="BQ224" s="209"/>
      <c r="BR224" s="209"/>
      <c r="BS224" s="209"/>
    </row>
    <row r="225" spans="54:71" x14ac:dyDescent="0.25">
      <c r="BB225" s="229" t="s">
        <v>1690</v>
      </c>
      <c r="BC225" s="230" t="s">
        <v>659</v>
      </c>
      <c r="BD225" s="209">
        <v>0</v>
      </c>
      <c r="BE225" s="209">
        <v>0</v>
      </c>
      <c r="BF225" s="209">
        <v>0</v>
      </c>
      <c r="BG225" s="209">
        <v>0</v>
      </c>
      <c r="BH225" s="209">
        <v>0</v>
      </c>
      <c r="BI225" s="209">
        <v>0</v>
      </c>
      <c r="BJ225" s="209">
        <v>0</v>
      </c>
      <c r="BK225" s="209">
        <v>0</v>
      </c>
      <c r="BL225" s="209">
        <v>0</v>
      </c>
      <c r="BM225" s="209">
        <v>0</v>
      </c>
      <c r="BN225" s="209"/>
      <c r="BO225" s="209"/>
      <c r="BP225" s="209"/>
      <c r="BQ225" s="209"/>
      <c r="BR225" s="209"/>
      <c r="BS225" s="209"/>
    </row>
    <row r="226" spans="54:71" x14ac:dyDescent="0.25">
      <c r="BB226" s="229" t="s">
        <v>1691</v>
      </c>
      <c r="BC226" s="230" t="s">
        <v>733</v>
      </c>
      <c r="BD226" s="209">
        <v>0</v>
      </c>
      <c r="BE226" s="209">
        <v>0</v>
      </c>
      <c r="BF226" s="209">
        <v>0</v>
      </c>
      <c r="BG226" s="209">
        <v>0</v>
      </c>
      <c r="BH226" s="209">
        <v>0</v>
      </c>
      <c r="BI226" s="209">
        <v>0</v>
      </c>
      <c r="BJ226" s="209">
        <v>0</v>
      </c>
      <c r="BK226" s="209">
        <v>0</v>
      </c>
      <c r="BL226" s="209">
        <v>0</v>
      </c>
      <c r="BM226" s="209">
        <v>0</v>
      </c>
      <c r="BN226" s="209"/>
      <c r="BO226" s="209"/>
      <c r="BP226" s="209"/>
      <c r="BQ226" s="209"/>
      <c r="BR226" s="209"/>
      <c r="BS226" s="209"/>
    </row>
    <row r="227" spans="54:71" x14ac:dyDescent="0.25">
      <c r="BB227" s="229" t="s">
        <v>1692</v>
      </c>
      <c r="BC227" s="230" t="s">
        <v>233</v>
      </c>
      <c r="BD227" s="209">
        <v>252</v>
      </c>
      <c r="BE227" s="209">
        <v>252</v>
      </c>
      <c r="BF227" s="209">
        <v>0</v>
      </c>
      <c r="BG227" s="209">
        <v>101</v>
      </c>
      <c r="BH227" s="209">
        <v>151</v>
      </c>
      <c r="BI227" s="209">
        <v>1</v>
      </c>
      <c r="BJ227" s="209">
        <v>0</v>
      </c>
      <c r="BK227" s="209">
        <v>0</v>
      </c>
      <c r="BL227" s="209">
        <v>1</v>
      </c>
      <c r="BM227" s="209">
        <v>0</v>
      </c>
      <c r="BN227" s="209"/>
      <c r="BO227" s="209"/>
      <c r="BP227" s="209"/>
      <c r="BQ227" s="209"/>
      <c r="BR227" s="209"/>
      <c r="BS227" s="209"/>
    </row>
    <row r="228" spans="54:71" x14ac:dyDescent="0.25">
      <c r="BB228" s="229" t="s">
        <v>1693</v>
      </c>
      <c r="BC228" s="230" t="s">
        <v>768</v>
      </c>
      <c r="BD228" s="209">
        <v>0</v>
      </c>
      <c r="BE228" s="209">
        <v>0</v>
      </c>
      <c r="BF228" s="209">
        <v>0</v>
      </c>
      <c r="BG228" s="209">
        <v>0</v>
      </c>
      <c r="BH228" s="209">
        <v>0</v>
      </c>
      <c r="BI228" s="209">
        <v>0</v>
      </c>
      <c r="BJ228" s="209">
        <v>0</v>
      </c>
      <c r="BK228" s="209">
        <v>0</v>
      </c>
      <c r="BL228" s="209">
        <v>0</v>
      </c>
      <c r="BM228" s="209">
        <v>0</v>
      </c>
      <c r="BN228" s="209"/>
      <c r="BO228" s="209"/>
      <c r="BP228" s="209"/>
      <c r="BQ228" s="209"/>
      <c r="BR228" s="209"/>
      <c r="BS228" s="209"/>
    </row>
    <row r="229" spans="54:71" x14ac:dyDescent="0.25">
      <c r="BB229" s="229" t="s">
        <v>1694</v>
      </c>
      <c r="BC229" s="230" t="s">
        <v>18</v>
      </c>
      <c r="BD229" s="209">
        <v>96</v>
      </c>
      <c r="BE229" s="209">
        <v>94</v>
      </c>
      <c r="BF229" s="209">
        <v>2</v>
      </c>
      <c r="BG229" s="209">
        <v>83</v>
      </c>
      <c r="BH229" s="209">
        <v>13</v>
      </c>
      <c r="BI229" s="209">
        <v>0</v>
      </c>
      <c r="BJ229" s="209">
        <v>0</v>
      </c>
      <c r="BK229" s="209">
        <v>0</v>
      </c>
      <c r="BL229" s="209">
        <v>0</v>
      </c>
      <c r="BM229" s="209">
        <v>0</v>
      </c>
      <c r="BN229" s="209"/>
      <c r="BO229" s="209"/>
      <c r="BP229" s="209"/>
      <c r="BQ229" s="209"/>
      <c r="BR229" s="209"/>
      <c r="BS229" s="209"/>
    </row>
    <row r="230" spans="54:71" x14ac:dyDescent="0.25">
      <c r="BB230" s="229" t="s">
        <v>1695</v>
      </c>
      <c r="BC230" s="230" t="s">
        <v>738</v>
      </c>
      <c r="BD230" s="209">
        <v>71</v>
      </c>
      <c r="BE230" s="209">
        <v>5</v>
      </c>
      <c r="BF230" s="209">
        <v>67</v>
      </c>
      <c r="BG230" s="209">
        <v>0</v>
      </c>
      <c r="BH230" s="209">
        <v>76</v>
      </c>
      <c r="BI230" s="209">
        <v>-5</v>
      </c>
      <c r="BJ230" s="209">
        <v>-2</v>
      </c>
      <c r="BK230" s="209">
        <v>-3</v>
      </c>
      <c r="BL230" s="209">
        <v>1</v>
      </c>
      <c r="BM230" s="209">
        <v>0</v>
      </c>
      <c r="BN230" s="209"/>
      <c r="BO230" s="209"/>
      <c r="BP230" s="209"/>
      <c r="BQ230" s="209"/>
      <c r="BR230" s="209"/>
      <c r="BS230" s="209"/>
    </row>
    <row r="231" spans="54:71" x14ac:dyDescent="0.25">
      <c r="BB231" s="229" t="s">
        <v>1696</v>
      </c>
      <c r="BC231" s="230" t="s">
        <v>223</v>
      </c>
      <c r="BD231" s="209">
        <v>27</v>
      </c>
      <c r="BE231" s="209">
        <v>27</v>
      </c>
      <c r="BF231" s="209">
        <v>0</v>
      </c>
      <c r="BG231" s="209">
        <v>31</v>
      </c>
      <c r="BH231" s="209">
        <v>-4</v>
      </c>
      <c r="BI231" s="209">
        <v>0</v>
      </c>
      <c r="BJ231" s="209">
        <v>0</v>
      </c>
      <c r="BK231" s="209">
        <v>2</v>
      </c>
      <c r="BL231" s="209">
        <v>-3</v>
      </c>
      <c r="BM231" s="209">
        <v>0</v>
      </c>
      <c r="BN231" s="209"/>
      <c r="BO231" s="209"/>
      <c r="BP231" s="209"/>
      <c r="BQ231" s="209"/>
      <c r="BR231" s="209"/>
      <c r="BS231" s="209"/>
    </row>
    <row r="232" spans="54:71" x14ac:dyDescent="0.25">
      <c r="BB232" s="229" t="s">
        <v>1697</v>
      </c>
      <c r="BC232" s="230" t="s">
        <v>700</v>
      </c>
      <c r="BD232" s="209">
        <v>54</v>
      </c>
      <c r="BE232" s="209">
        <v>54</v>
      </c>
      <c r="BF232" s="209">
        <v>0</v>
      </c>
      <c r="BG232" s="209">
        <v>60</v>
      </c>
      <c r="BH232" s="209">
        <v>0</v>
      </c>
      <c r="BI232" s="209">
        <v>-6</v>
      </c>
      <c r="BJ232" s="209">
        <v>0</v>
      </c>
      <c r="BK232" s="209">
        <v>-5</v>
      </c>
      <c r="BL232" s="209">
        <v>-1</v>
      </c>
      <c r="BM232" s="209">
        <v>0</v>
      </c>
      <c r="BN232" s="209"/>
      <c r="BO232" s="209"/>
      <c r="BP232" s="209"/>
      <c r="BQ232" s="209"/>
      <c r="BR232" s="209"/>
      <c r="BS232" s="209"/>
    </row>
    <row r="233" spans="54:71" x14ac:dyDescent="0.25">
      <c r="BB233" s="229" t="s">
        <v>1698</v>
      </c>
      <c r="BC233" s="230" t="s">
        <v>672</v>
      </c>
      <c r="BD233" s="209">
        <v>0</v>
      </c>
      <c r="BE233" s="209">
        <v>0</v>
      </c>
      <c r="BF233" s="209">
        <v>0</v>
      </c>
      <c r="BG233" s="209">
        <v>0</v>
      </c>
      <c r="BH233" s="209">
        <v>0</v>
      </c>
      <c r="BI233" s="209">
        <v>0</v>
      </c>
      <c r="BJ233" s="209">
        <v>0</v>
      </c>
      <c r="BK233" s="209">
        <v>0</v>
      </c>
      <c r="BL233" s="209">
        <v>0</v>
      </c>
      <c r="BM233" s="209">
        <v>0</v>
      </c>
      <c r="BN233" s="209"/>
      <c r="BO233" s="209"/>
      <c r="BP233" s="209"/>
      <c r="BQ233" s="209"/>
      <c r="BR233" s="209"/>
      <c r="BS233" s="209"/>
    </row>
    <row r="234" spans="54:71" x14ac:dyDescent="0.25">
      <c r="BB234" s="229" t="s">
        <v>1699</v>
      </c>
      <c r="BC234" s="230" t="s">
        <v>1700</v>
      </c>
      <c r="BD234" s="209">
        <v>0</v>
      </c>
      <c r="BE234" s="209">
        <v>0</v>
      </c>
      <c r="BF234" s="209">
        <v>0</v>
      </c>
      <c r="BG234" s="209">
        <v>0</v>
      </c>
      <c r="BH234" s="209">
        <v>0</v>
      </c>
      <c r="BI234" s="209">
        <v>0</v>
      </c>
      <c r="BJ234" s="209">
        <v>0</v>
      </c>
      <c r="BK234" s="209">
        <v>0</v>
      </c>
      <c r="BL234" s="209">
        <v>0</v>
      </c>
      <c r="BM234" s="209">
        <v>0</v>
      </c>
      <c r="BN234" s="209"/>
      <c r="BO234" s="209"/>
      <c r="BP234" s="209"/>
      <c r="BQ234" s="209"/>
      <c r="BR234" s="209"/>
      <c r="BS234" s="209"/>
    </row>
    <row r="235" spans="54:71" x14ac:dyDescent="0.25">
      <c r="BB235" s="229" t="s">
        <v>1701</v>
      </c>
      <c r="BC235" s="230" t="s">
        <v>54</v>
      </c>
      <c r="BD235" s="209">
        <v>6</v>
      </c>
      <c r="BE235" s="209">
        <v>6</v>
      </c>
      <c r="BF235" s="209">
        <v>0</v>
      </c>
      <c r="BG235" s="209">
        <v>0</v>
      </c>
      <c r="BH235" s="209">
        <v>0</v>
      </c>
      <c r="BI235" s="209">
        <v>6</v>
      </c>
      <c r="BJ235" s="209">
        <v>0</v>
      </c>
      <c r="BK235" s="209">
        <v>5</v>
      </c>
      <c r="BL235" s="209">
        <v>0</v>
      </c>
      <c r="BM235" s="209">
        <v>0</v>
      </c>
      <c r="BN235" s="209"/>
      <c r="BO235" s="209"/>
      <c r="BP235" s="209"/>
      <c r="BQ235" s="209"/>
      <c r="BR235" s="209"/>
      <c r="BS235" s="209"/>
    </row>
    <row r="236" spans="54:71" x14ac:dyDescent="0.25">
      <c r="BB236" s="229" t="s">
        <v>1702</v>
      </c>
      <c r="BC236" s="230" t="s">
        <v>642</v>
      </c>
      <c r="BD236" s="209">
        <v>0</v>
      </c>
      <c r="BE236" s="209">
        <v>0</v>
      </c>
      <c r="BF236" s="209">
        <v>0</v>
      </c>
      <c r="BG236" s="209">
        <v>0</v>
      </c>
      <c r="BH236" s="209">
        <v>0</v>
      </c>
      <c r="BI236" s="209">
        <v>0</v>
      </c>
      <c r="BJ236" s="209">
        <v>0</v>
      </c>
      <c r="BK236" s="209">
        <v>0</v>
      </c>
      <c r="BL236" s="209">
        <v>0</v>
      </c>
      <c r="BM236" s="209">
        <v>0</v>
      </c>
      <c r="BN236" s="209"/>
      <c r="BO236" s="209"/>
      <c r="BP236" s="209"/>
      <c r="BQ236" s="209"/>
      <c r="BR236" s="209"/>
      <c r="BS236" s="209"/>
    </row>
    <row r="237" spans="54:71" x14ac:dyDescent="0.25">
      <c r="BB237" s="229" t="s">
        <v>1703</v>
      </c>
      <c r="BC237" s="230" t="s">
        <v>56</v>
      </c>
      <c r="BD237" s="209">
        <v>-115</v>
      </c>
      <c r="BE237" s="209">
        <v>-57</v>
      </c>
      <c r="BF237" s="209">
        <v>-58</v>
      </c>
      <c r="BG237" s="209">
        <v>-13</v>
      </c>
      <c r="BH237" s="209">
        <v>-46</v>
      </c>
      <c r="BI237" s="209">
        <v>-56</v>
      </c>
      <c r="BJ237" s="209">
        <v>0</v>
      </c>
      <c r="BK237" s="209">
        <v>-55</v>
      </c>
      <c r="BL237" s="209">
        <v>-1</v>
      </c>
      <c r="BM237" s="209">
        <v>0</v>
      </c>
      <c r="BN237" s="209"/>
      <c r="BO237" s="209"/>
      <c r="BP237" s="209"/>
      <c r="BQ237" s="209"/>
      <c r="BR237" s="209"/>
      <c r="BS237" s="209"/>
    </row>
    <row r="238" spans="54:71" x14ac:dyDescent="0.25">
      <c r="BB238" s="229" t="s">
        <v>1704</v>
      </c>
      <c r="BC238" s="230" t="s">
        <v>668</v>
      </c>
      <c r="BD238" s="209">
        <v>0</v>
      </c>
      <c r="BE238" s="209">
        <v>0</v>
      </c>
      <c r="BF238" s="209">
        <v>0</v>
      </c>
      <c r="BG238" s="209">
        <v>0</v>
      </c>
      <c r="BH238" s="209">
        <v>0</v>
      </c>
      <c r="BI238" s="209">
        <v>0</v>
      </c>
      <c r="BJ238" s="209">
        <v>0</v>
      </c>
      <c r="BK238" s="209">
        <v>0</v>
      </c>
      <c r="BL238" s="209">
        <v>0</v>
      </c>
      <c r="BM238" s="209">
        <v>0</v>
      </c>
      <c r="BN238" s="209"/>
      <c r="BO238" s="209"/>
      <c r="BP238" s="209"/>
      <c r="BQ238" s="209"/>
      <c r="BR238" s="209"/>
      <c r="BS238" s="209"/>
    </row>
    <row r="239" spans="54:71" x14ac:dyDescent="0.25">
      <c r="BB239" s="229" t="s">
        <v>1705</v>
      </c>
      <c r="BC239" s="230" t="s">
        <v>640</v>
      </c>
      <c r="BD239" s="209">
        <v>1</v>
      </c>
      <c r="BE239" s="209">
        <v>1</v>
      </c>
      <c r="BF239" s="209">
        <v>0</v>
      </c>
      <c r="BG239" s="209">
        <v>0</v>
      </c>
      <c r="BH239" s="209">
        <v>1</v>
      </c>
      <c r="BI239" s="209">
        <v>0</v>
      </c>
      <c r="BJ239" s="209">
        <v>0</v>
      </c>
      <c r="BK239" s="209">
        <v>0</v>
      </c>
      <c r="BL239" s="209">
        <v>0</v>
      </c>
      <c r="BM239" s="209">
        <v>0</v>
      </c>
      <c r="BN239" s="209"/>
      <c r="BO239" s="209"/>
      <c r="BP239" s="209"/>
      <c r="BQ239" s="209"/>
      <c r="BR239" s="209"/>
      <c r="BS239" s="209"/>
    </row>
    <row r="240" spans="54:71" x14ac:dyDescent="0.25">
      <c r="BB240" s="229" t="s">
        <v>1706</v>
      </c>
      <c r="BC240" s="230" t="s">
        <v>208</v>
      </c>
      <c r="BD240" s="209">
        <v>1503</v>
      </c>
      <c r="BE240" s="209">
        <v>1336</v>
      </c>
      <c r="BF240" s="209">
        <v>167</v>
      </c>
      <c r="BG240" s="209">
        <v>-17</v>
      </c>
      <c r="BH240" s="209">
        <v>1040</v>
      </c>
      <c r="BI240" s="209">
        <v>480</v>
      </c>
      <c r="BJ240" s="209">
        <v>-17</v>
      </c>
      <c r="BK240" s="209">
        <v>680</v>
      </c>
      <c r="BL240" s="209">
        <v>-183</v>
      </c>
      <c r="BM240" s="209">
        <v>0</v>
      </c>
      <c r="BN240" s="209"/>
      <c r="BO240" s="209"/>
      <c r="BP240" s="209"/>
      <c r="BQ240" s="209"/>
      <c r="BR240" s="209"/>
      <c r="BS240" s="209"/>
    </row>
    <row r="241" spans="54:71" x14ac:dyDescent="0.25">
      <c r="BB241" s="229" t="s">
        <v>1707</v>
      </c>
      <c r="BC241" s="230" t="s">
        <v>51</v>
      </c>
      <c r="BD241" s="209">
        <v>6</v>
      </c>
      <c r="BE241" s="209">
        <v>21</v>
      </c>
      <c r="BF241" s="209">
        <v>-15</v>
      </c>
      <c r="BG241" s="209">
        <v>11</v>
      </c>
      <c r="BH241" s="209">
        <v>-31</v>
      </c>
      <c r="BI241" s="209">
        <v>26</v>
      </c>
      <c r="BJ241" s="209">
        <v>0</v>
      </c>
      <c r="BK241" s="209">
        <v>23</v>
      </c>
      <c r="BL241" s="209">
        <v>4</v>
      </c>
      <c r="BM241" s="209">
        <v>0</v>
      </c>
      <c r="BN241" s="209"/>
      <c r="BO241" s="209"/>
      <c r="BP241" s="209"/>
      <c r="BQ241" s="209"/>
      <c r="BR241" s="209"/>
      <c r="BS241" s="209"/>
    </row>
    <row r="242" spans="54:71" x14ac:dyDescent="0.25">
      <c r="BB242" s="229" t="s">
        <v>1708</v>
      </c>
      <c r="BC242" s="230" t="s">
        <v>238</v>
      </c>
      <c r="BD242" s="209">
        <v>-87</v>
      </c>
      <c r="BE242" s="209">
        <v>-87</v>
      </c>
      <c r="BF242" s="209">
        <v>0</v>
      </c>
      <c r="BG242" s="209">
        <v>-2</v>
      </c>
      <c r="BH242" s="209">
        <v>0</v>
      </c>
      <c r="BI242" s="209">
        <v>-85</v>
      </c>
      <c r="BJ242" s="209">
        <v>0</v>
      </c>
      <c r="BK242" s="209">
        <v>-80</v>
      </c>
      <c r="BL242" s="209">
        <v>-4</v>
      </c>
      <c r="BM242" s="209">
        <v>0</v>
      </c>
      <c r="BN242" s="209"/>
      <c r="BO242" s="209"/>
      <c r="BP242" s="209"/>
      <c r="BQ242" s="209"/>
      <c r="BR242" s="209"/>
      <c r="BS242" s="209"/>
    </row>
    <row r="243" spans="54:71" x14ac:dyDescent="0.25">
      <c r="BB243" s="229" t="s">
        <v>1709</v>
      </c>
      <c r="BC243" s="230" t="s">
        <v>680</v>
      </c>
      <c r="BD243" s="209">
        <v>-7</v>
      </c>
      <c r="BE243" s="209">
        <v>-7</v>
      </c>
      <c r="BF243" s="209">
        <v>0</v>
      </c>
      <c r="BG243" s="209">
        <v>-1</v>
      </c>
      <c r="BH243" s="209">
        <v>-7</v>
      </c>
      <c r="BI243" s="209">
        <v>1</v>
      </c>
      <c r="BJ243" s="209">
        <v>0</v>
      </c>
      <c r="BK243" s="209">
        <v>0</v>
      </c>
      <c r="BL243" s="209">
        <v>0</v>
      </c>
      <c r="BM243" s="209">
        <v>0</v>
      </c>
      <c r="BN243" s="209"/>
      <c r="BO243" s="209"/>
      <c r="BP243" s="209"/>
      <c r="BQ243" s="209"/>
      <c r="BR243" s="209"/>
      <c r="BS243" s="209"/>
    </row>
    <row r="244" spans="54:71" x14ac:dyDescent="0.25">
      <c r="BB244" s="229" t="s">
        <v>1710</v>
      </c>
      <c r="BC244" s="230" t="s">
        <v>45</v>
      </c>
      <c r="BD244" s="209">
        <v>2</v>
      </c>
      <c r="BE244" s="209">
        <v>2</v>
      </c>
      <c r="BF244" s="209">
        <v>0</v>
      </c>
      <c r="BG244" s="209">
        <v>1</v>
      </c>
      <c r="BH244" s="209">
        <v>0</v>
      </c>
      <c r="BI244" s="209">
        <v>0</v>
      </c>
      <c r="BJ244" s="209">
        <v>0</v>
      </c>
      <c r="BK244" s="209">
        <v>0</v>
      </c>
      <c r="BL244" s="209">
        <v>0</v>
      </c>
      <c r="BM244" s="209">
        <v>0</v>
      </c>
      <c r="BN244" s="209"/>
      <c r="BO244" s="209"/>
      <c r="BP244" s="209"/>
      <c r="BQ244" s="209"/>
      <c r="BR244" s="209"/>
      <c r="BS244" s="209"/>
    </row>
    <row r="245" spans="54:71" x14ac:dyDescent="0.25">
      <c r="BB245" s="229" t="s">
        <v>1711</v>
      </c>
      <c r="BC245" s="230" t="s">
        <v>65</v>
      </c>
      <c r="BD245" s="209">
        <v>0</v>
      </c>
      <c r="BE245" s="209">
        <v>0</v>
      </c>
      <c r="BF245" s="209">
        <v>0</v>
      </c>
      <c r="BG245" s="209">
        <v>0</v>
      </c>
      <c r="BH245" s="209">
        <v>0</v>
      </c>
      <c r="BI245" s="209">
        <v>0</v>
      </c>
      <c r="BJ245" s="209">
        <v>0</v>
      </c>
      <c r="BK245" s="209">
        <v>-1</v>
      </c>
      <c r="BL245" s="209">
        <v>1</v>
      </c>
      <c r="BM245" s="209">
        <v>0</v>
      </c>
      <c r="BN245" s="209"/>
      <c r="BO245" s="209"/>
      <c r="BP245" s="209"/>
      <c r="BQ245" s="209"/>
      <c r="BR245" s="209"/>
      <c r="BS245" s="209"/>
    </row>
    <row r="246" spans="54:71" x14ac:dyDescent="0.25">
      <c r="BB246" s="229" t="s">
        <v>1712</v>
      </c>
      <c r="BC246" s="230" t="s">
        <v>725</v>
      </c>
      <c r="BD246" s="209">
        <v>-3</v>
      </c>
      <c r="BE246" s="209">
        <v>-2</v>
      </c>
      <c r="BF246" s="209">
        <v>-1</v>
      </c>
      <c r="BG246" s="209">
        <v>0</v>
      </c>
      <c r="BH246" s="209">
        <v>0</v>
      </c>
      <c r="BI246" s="209">
        <v>-3</v>
      </c>
      <c r="BJ246" s="209">
        <v>0</v>
      </c>
      <c r="BK246" s="209">
        <v>0</v>
      </c>
      <c r="BL246" s="209">
        <v>-3</v>
      </c>
      <c r="BM246" s="209">
        <v>0</v>
      </c>
      <c r="BN246" s="209"/>
      <c r="BO246" s="209"/>
      <c r="BP246" s="209"/>
      <c r="BQ246" s="209"/>
      <c r="BR246" s="209"/>
      <c r="BS246" s="209"/>
    </row>
    <row r="247" spans="54:71" x14ac:dyDescent="0.25">
      <c r="BB247" s="229" t="s">
        <v>1713</v>
      </c>
      <c r="BC247" s="230" t="s">
        <v>775</v>
      </c>
      <c r="BD247" s="209">
        <v>-1</v>
      </c>
      <c r="BE247" s="209">
        <v>-1</v>
      </c>
      <c r="BF247" s="209">
        <v>0</v>
      </c>
      <c r="BG247" s="209">
        <v>0</v>
      </c>
      <c r="BH247" s="209">
        <v>0</v>
      </c>
      <c r="BI247" s="209">
        <v>-1</v>
      </c>
      <c r="BJ247" s="209">
        <v>0</v>
      </c>
      <c r="BK247" s="209">
        <v>-1</v>
      </c>
      <c r="BL247" s="209">
        <v>0</v>
      </c>
      <c r="BM247" s="209">
        <v>0</v>
      </c>
      <c r="BN247" s="209"/>
      <c r="BO247" s="209"/>
      <c r="BP247" s="209"/>
      <c r="BQ247" s="209"/>
      <c r="BR247" s="209"/>
      <c r="BS247" s="209"/>
    </row>
    <row r="248" spans="54:71" x14ac:dyDescent="0.25">
      <c r="BB248" s="229" t="s">
        <v>1714</v>
      </c>
      <c r="BC248" s="230" t="s">
        <v>1715</v>
      </c>
      <c r="BD248" s="209">
        <v>10</v>
      </c>
      <c r="BE248" s="209">
        <v>10</v>
      </c>
      <c r="BF248" s="209">
        <v>0</v>
      </c>
      <c r="BG248" s="209">
        <v>0</v>
      </c>
      <c r="BH248" s="209">
        <v>8</v>
      </c>
      <c r="BI248" s="209">
        <v>1</v>
      </c>
      <c r="BJ248" s="209">
        <v>0</v>
      </c>
      <c r="BK248" s="209">
        <v>1</v>
      </c>
      <c r="BL248" s="209">
        <v>0</v>
      </c>
      <c r="BM248" s="209">
        <v>0</v>
      </c>
      <c r="BN248" s="209"/>
      <c r="BO248" s="209"/>
      <c r="BP248" s="209"/>
      <c r="BQ248" s="209"/>
      <c r="BR248" s="209"/>
      <c r="BS248" s="209"/>
    </row>
    <row r="249" spans="54:71" x14ac:dyDescent="0.25">
      <c r="BB249" s="229" t="s">
        <v>1716</v>
      </c>
      <c r="BC249" s="230" t="s">
        <v>1717</v>
      </c>
      <c r="BD249" s="209">
        <v>0</v>
      </c>
      <c r="BE249" s="209">
        <v>0</v>
      </c>
      <c r="BF249" s="209">
        <v>0</v>
      </c>
      <c r="BG249" s="209">
        <v>0</v>
      </c>
      <c r="BH249" s="209">
        <v>0</v>
      </c>
      <c r="BI249" s="209">
        <v>0</v>
      </c>
      <c r="BJ249" s="209">
        <v>0</v>
      </c>
      <c r="BK249" s="209">
        <v>0</v>
      </c>
      <c r="BL249" s="209">
        <v>0</v>
      </c>
      <c r="BM249" s="209">
        <v>0</v>
      </c>
      <c r="BN249" s="209"/>
      <c r="BO249" s="209"/>
      <c r="BP249" s="209"/>
      <c r="BQ249" s="209"/>
      <c r="BR249" s="209"/>
      <c r="BS249" s="209"/>
    </row>
    <row r="250" spans="54:71" x14ac:dyDescent="0.25">
      <c r="BB250" s="229" t="s">
        <v>1718</v>
      </c>
      <c r="BC250" s="230" t="s">
        <v>1719</v>
      </c>
      <c r="BD250" s="209">
        <v>0</v>
      </c>
      <c r="BE250" s="209">
        <v>0</v>
      </c>
      <c r="BF250" s="209">
        <v>0</v>
      </c>
      <c r="BG250" s="209">
        <v>0</v>
      </c>
      <c r="BH250" s="209">
        <v>0</v>
      </c>
      <c r="BI250" s="209">
        <v>0</v>
      </c>
      <c r="BJ250" s="209">
        <v>0</v>
      </c>
      <c r="BK250" s="209">
        <v>0</v>
      </c>
      <c r="BL250" s="209">
        <v>0</v>
      </c>
      <c r="BM250" s="209">
        <v>0</v>
      </c>
      <c r="BN250" s="209"/>
      <c r="BO250" s="209"/>
      <c r="BP250" s="209"/>
      <c r="BQ250" s="209"/>
      <c r="BR250" s="209"/>
      <c r="BS250" s="209"/>
    </row>
    <row r="251" spans="54:71" x14ac:dyDescent="0.25">
      <c r="BB251" s="229" t="s">
        <v>1720</v>
      </c>
      <c r="BC251" s="230" t="s">
        <v>787</v>
      </c>
      <c r="BD251" s="209">
        <v>-19</v>
      </c>
      <c r="BE251" s="209">
        <v>-19</v>
      </c>
      <c r="BF251" s="209">
        <v>0</v>
      </c>
      <c r="BG251" s="209">
        <v>0</v>
      </c>
      <c r="BH251" s="209">
        <v>0</v>
      </c>
      <c r="BI251" s="209">
        <v>-19</v>
      </c>
      <c r="BJ251" s="209">
        <v>0</v>
      </c>
      <c r="BK251" s="209">
        <v>-2</v>
      </c>
      <c r="BL251" s="209">
        <v>-18</v>
      </c>
      <c r="BM251" s="209">
        <v>0</v>
      </c>
      <c r="BN251" s="209"/>
      <c r="BO251" s="209"/>
      <c r="BP251" s="209"/>
      <c r="BQ251" s="209"/>
      <c r="BR251" s="209"/>
      <c r="BS251" s="209"/>
    </row>
    <row r="252" spans="54:71" x14ac:dyDescent="0.25">
      <c r="BB252" s="229" t="s">
        <v>1721</v>
      </c>
      <c r="BC252" s="230" t="s">
        <v>1</v>
      </c>
      <c r="BD252" s="209">
        <v>-1</v>
      </c>
      <c r="BE252" s="209">
        <v>-1</v>
      </c>
      <c r="BF252" s="209">
        <v>0</v>
      </c>
      <c r="BG252" s="209">
        <v>-1</v>
      </c>
      <c r="BH252" s="209">
        <v>0</v>
      </c>
      <c r="BI252" s="209">
        <v>0</v>
      </c>
      <c r="BJ252" s="209">
        <v>0</v>
      </c>
      <c r="BK252" s="209">
        <v>0</v>
      </c>
      <c r="BL252" s="209">
        <v>0</v>
      </c>
      <c r="BM252" s="209">
        <v>0</v>
      </c>
      <c r="BN252" s="209"/>
      <c r="BO252" s="209"/>
      <c r="BP252" s="209"/>
      <c r="BQ252" s="209"/>
      <c r="BR252" s="209"/>
      <c r="BS252" s="209"/>
    </row>
    <row r="253" spans="54:71" x14ac:dyDescent="0.25">
      <c r="BB253" s="229" t="s">
        <v>1722</v>
      </c>
      <c r="BC253" s="230" t="s">
        <v>23</v>
      </c>
      <c r="BD253" s="209">
        <v>3</v>
      </c>
      <c r="BE253" s="209">
        <v>3</v>
      </c>
      <c r="BF253" s="209">
        <v>0</v>
      </c>
      <c r="BG253" s="209">
        <v>1</v>
      </c>
      <c r="BH253" s="209">
        <v>0</v>
      </c>
      <c r="BI253" s="209">
        <v>2</v>
      </c>
      <c r="BJ253" s="209">
        <v>0</v>
      </c>
      <c r="BK253" s="209">
        <v>2</v>
      </c>
      <c r="BL253" s="209">
        <v>0</v>
      </c>
      <c r="BM253" s="209">
        <v>0</v>
      </c>
      <c r="BN253" s="209"/>
      <c r="BO253" s="209"/>
      <c r="BP253" s="209"/>
      <c r="BQ253" s="209"/>
      <c r="BR253" s="209"/>
      <c r="BS253" s="209"/>
    </row>
    <row r="254" spans="54:71" x14ac:dyDescent="0.25">
      <c r="BB254" s="229" t="s">
        <v>1723</v>
      </c>
      <c r="BC254" s="230" t="s">
        <v>637</v>
      </c>
      <c r="BD254" s="209">
        <v>-12</v>
      </c>
      <c r="BE254" s="209">
        <v>-12</v>
      </c>
      <c r="BF254" s="209">
        <v>0</v>
      </c>
      <c r="BG254" s="209">
        <v>-12</v>
      </c>
      <c r="BH254" s="209">
        <v>0</v>
      </c>
      <c r="BI254" s="209">
        <v>0</v>
      </c>
      <c r="BJ254" s="209">
        <v>0</v>
      </c>
      <c r="BK254" s="209">
        <v>0</v>
      </c>
      <c r="BL254" s="209">
        <v>0</v>
      </c>
      <c r="BM254" s="209">
        <v>0</v>
      </c>
      <c r="BN254" s="209"/>
      <c r="BO254" s="209"/>
      <c r="BP254" s="209"/>
      <c r="BQ254" s="209"/>
      <c r="BR254" s="209"/>
      <c r="BS254" s="209"/>
    </row>
    <row r="255" spans="54:71" x14ac:dyDescent="0.25">
      <c r="BB255" s="229" t="s">
        <v>1724</v>
      </c>
      <c r="BC255" s="230" t="s">
        <v>1725</v>
      </c>
      <c r="BD255" s="209">
        <v>0</v>
      </c>
      <c r="BE255" s="209">
        <v>0</v>
      </c>
      <c r="BF255" s="209">
        <v>0</v>
      </c>
      <c r="BG255" s="209">
        <v>0</v>
      </c>
      <c r="BH255" s="209">
        <v>0</v>
      </c>
      <c r="BI255" s="209">
        <v>0</v>
      </c>
      <c r="BJ255" s="209">
        <v>0</v>
      </c>
      <c r="BK255" s="209">
        <v>0</v>
      </c>
      <c r="BL255" s="209">
        <v>0</v>
      </c>
      <c r="BM255" s="209">
        <v>0</v>
      </c>
      <c r="BN255" s="209"/>
      <c r="BO255" s="209"/>
      <c r="BP255" s="209"/>
      <c r="BQ255" s="209"/>
      <c r="BR255" s="209"/>
      <c r="BS255" s="209"/>
    </row>
    <row r="256" spans="54:71" x14ac:dyDescent="0.25">
      <c r="BB256" s="229" t="s">
        <v>1726</v>
      </c>
      <c r="BC256" s="230" t="s">
        <v>1727</v>
      </c>
      <c r="BD256" s="209">
        <v>4</v>
      </c>
      <c r="BE256" s="209">
        <v>4</v>
      </c>
      <c r="BF256" s="209">
        <v>0</v>
      </c>
      <c r="BG256" s="209">
        <v>0</v>
      </c>
      <c r="BH256" s="209">
        <v>0</v>
      </c>
      <c r="BI256" s="209">
        <v>4</v>
      </c>
      <c r="BJ256" s="209">
        <v>0</v>
      </c>
      <c r="BK256" s="209">
        <v>4</v>
      </c>
      <c r="BL256" s="209">
        <v>0</v>
      </c>
      <c r="BM256" s="209">
        <v>0</v>
      </c>
      <c r="BN256" s="209"/>
      <c r="BO256" s="209"/>
      <c r="BP256" s="209"/>
      <c r="BQ256" s="209"/>
      <c r="BR256" s="209"/>
      <c r="BS256" s="209"/>
    </row>
    <row r="257" spans="54:71" x14ac:dyDescent="0.25">
      <c r="BB257" s="229" t="s">
        <v>1728</v>
      </c>
      <c r="BC257" s="230" t="s">
        <v>1729</v>
      </c>
      <c r="BD257" s="209">
        <v>-5</v>
      </c>
      <c r="BE257" s="209">
        <v>-5</v>
      </c>
      <c r="BF257" s="209">
        <v>0</v>
      </c>
      <c r="BG257" s="209">
        <v>0</v>
      </c>
      <c r="BH257" s="209">
        <v>0</v>
      </c>
      <c r="BI257" s="209">
        <v>-5</v>
      </c>
      <c r="BJ257" s="209">
        <v>0</v>
      </c>
      <c r="BK257" s="209">
        <v>0</v>
      </c>
      <c r="BL257" s="209">
        <v>-5</v>
      </c>
      <c r="BM257" s="209">
        <v>0</v>
      </c>
      <c r="BN257" s="209"/>
      <c r="BO257" s="209"/>
      <c r="BP257" s="209"/>
      <c r="BQ257" s="209"/>
      <c r="BR257" s="209"/>
      <c r="BS257" s="209"/>
    </row>
    <row r="258" spans="54:71" x14ac:dyDescent="0.25">
      <c r="BB258" s="229" t="s">
        <v>1730</v>
      </c>
      <c r="BC258" s="230" t="s">
        <v>1731</v>
      </c>
      <c r="BD258" s="209">
        <v>0</v>
      </c>
      <c r="BE258" s="209">
        <v>0</v>
      </c>
      <c r="BF258" s="209">
        <v>0</v>
      </c>
      <c r="BG258" s="209">
        <v>0</v>
      </c>
      <c r="BH258" s="209">
        <v>0</v>
      </c>
      <c r="BI258" s="209">
        <v>0</v>
      </c>
      <c r="BJ258" s="209">
        <v>0</v>
      </c>
      <c r="BK258" s="209">
        <v>0</v>
      </c>
      <c r="BL258" s="209">
        <v>0</v>
      </c>
      <c r="BM258" s="209">
        <v>0</v>
      </c>
      <c r="BN258" s="209"/>
      <c r="BO258" s="209"/>
      <c r="BP258" s="209"/>
      <c r="BQ258" s="209"/>
      <c r="BR258" s="209"/>
      <c r="BS258" s="209"/>
    </row>
    <row r="259" spans="54:71" x14ac:dyDescent="0.25">
      <c r="BB259" s="229" t="s">
        <v>1732</v>
      </c>
      <c r="BC259" s="230" t="s">
        <v>1733</v>
      </c>
      <c r="BD259" s="209">
        <v>0</v>
      </c>
      <c r="BE259" s="209">
        <v>0</v>
      </c>
      <c r="BF259" s="209">
        <v>0</v>
      </c>
      <c r="BG259" s="209">
        <v>0</v>
      </c>
      <c r="BH259" s="209">
        <v>0</v>
      </c>
      <c r="BI259" s="209">
        <v>0</v>
      </c>
      <c r="BJ259" s="209">
        <v>0</v>
      </c>
      <c r="BK259" s="209">
        <v>0</v>
      </c>
      <c r="BL259" s="209">
        <v>0</v>
      </c>
      <c r="BM259" s="209">
        <v>0</v>
      </c>
      <c r="BN259" s="209"/>
      <c r="BO259" s="209"/>
      <c r="BP259" s="209"/>
      <c r="BQ259" s="209"/>
      <c r="BR259" s="209"/>
      <c r="BS259" s="209"/>
    </row>
    <row r="260" spans="54:71" x14ac:dyDescent="0.25">
      <c r="BB260" s="229" t="s">
        <v>1734</v>
      </c>
      <c r="BC260" s="230" t="s">
        <v>1735</v>
      </c>
      <c r="BD260" s="209">
        <v>0</v>
      </c>
      <c r="BE260" s="209">
        <v>0</v>
      </c>
      <c r="BF260" s="209">
        <v>0</v>
      </c>
      <c r="BG260" s="209">
        <v>0</v>
      </c>
      <c r="BH260" s="209">
        <v>0</v>
      </c>
      <c r="BI260" s="209">
        <v>0</v>
      </c>
      <c r="BJ260" s="209">
        <v>0</v>
      </c>
      <c r="BK260" s="209">
        <v>0</v>
      </c>
      <c r="BL260" s="209">
        <v>0</v>
      </c>
      <c r="BM260" s="209">
        <v>0</v>
      </c>
      <c r="BN260" s="209"/>
      <c r="BO260" s="209"/>
      <c r="BP260" s="209"/>
      <c r="BQ260" s="209"/>
      <c r="BR260" s="209"/>
      <c r="BS260" s="209"/>
    </row>
    <row r="261" spans="54:71" x14ac:dyDescent="0.25">
      <c r="BB261" s="229" t="s">
        <v>1736</v>
      </c>
      <c r="BC261" s="230" t="s">
        <v>1737</v>
      </c>
      <c r="BD261" s="209">
        <v>0</v>
      </c>
      <c r="BE261" s="209">
        <v>0</v>
      </c>
      <c r="BF261" s="209">
        <v>0</v>
      </c>
      <c r="BG261" s="209">
        <v>0</v>
      </c>
      <c r="BH261" s="209">
        <v>0</v>
      </c>
      <c r="BI261" s="209">
        <v>0</v>
      </c>
      <c r="BJ261" s="209">
        <v>0</v>
      </c>
      <c r="BK261" s="209">
        <v>0</v>
      </c>
      <c r="BL261" s="209">
        <v>0</v>
      </c>
      <c r="BM261" s="209">
        <v>0</v>
      </c>
      <c r="BN261" s="209"/>
      <c r="BO261" s="209"/>
      <c r="BP261" s="209"/>
      <c r="BQ261" s="209"/>
      <c r="BR261" s="209"/>
      <c r="BS261" s="209"/>
    </row>
    <row r="262" spans="54:71" x14ac:dyDescent="0.25">
      <c r="BB262" s="229" t="s">
        <v>1738</v>
      </c>
      <c r="BC262" s="230" t="s">
        <v>1739</v>
      </c>
      <c r="BD262" s="209">
        <v>0</v>
      </c>
      <c r="BE262" s="209">
        <v>0</v>
      </c>
      <c r="BF262" s="209">
        <v>0</v>
      </c>
      <c r="BG262" s="209">
        <v>0</v>
      </c>
      <c r="BH262" s="209">
        <v>0</v>
      </c>
      <c r="BI262" s="209">
        <v>0</v>
      </c>
      <c r="BJ262" s="209">
        <v>0</v>
      </c>
      <c r="BK262" s="209">
        <v>0</v>
      </c>
      <c r="BL262" s="209">
        <v>0</v>
      </c>
      <c r="BM262" s="209">
        <v>0</v>
      </c>
      <c r="BN262" s="209"/>
      <c r="BO262" s="209"/>
      <c r="BP262" s="209"/>
      <c r="BQ262" s="209"/>
      <c r="BR262" s="209"/>
      <c r="BS262" s="209"/>
    </row>
    <row r="263" spans="54:71" x14ac:dyDescent="0.25">
      <c r="BB263" s="229" t="s">
        <v>1740</v>
      </c>
      <c r="BC263" s="230" t="s">
        <v>1741</v>
      </c>
      <c r="BD263" s="209">
        <v>0</v>
      </c>
      <c r="BE263" s="209">
        <v>0</v>
      </c>
      <c r="BF263" s="209">
        <v>0</v>
      </c>
      <c r="BG263" s="209">
        <v>0</v>
      </c>
      <c r="BH263" s="209">
        <v>0</v>
      </c>
      <c r="BI263" s="209">
        <v>0</v>
      </c>
      <c r="BJ263" s="209">
        <v>0</v>
      </c>
      <c r="BK263" s="209">
        <v>0</v>
      </c>
      <c r="BL263" s="209">
        <v>0</v>
      </c>
      <c r="BM263" s="209">
        <v>0</v>
      </c>
      <c r="BN263" s="209"/>
      <c r="BO263" s="209"/>
      <c r="BP263" s="209"/>
      <c r="BQ263" s="209"/>
      <c r="BR263" s="209"/>
      <c r="BS263" s="209"/>
    </row>
    <row r="264" spans="54:71" x14ac:dyDescent="0.25">
      <c r="BB264" s="229" t="s">
        <v>1742</v>
      </c>
      <c r="BC264" s="230" t="s">
        <v>1743</v>
      </c>
      <c r="BD264" s="209">
        <v>0</v>
      </c>
      <c r="BE264" s="209">
        <v>0</v>
      </c>
      <c r="BF264" s="209">
        <v>0</v>
      </c>
      <c r="BG264" s="209">
        <v>0</v>
      </c>
      <c r="BH264" s="209">
        <v>0</v>
      </c>
      <c r="BI264" s="209">
        <v>0</v>
      </c>
      <c r="BJ264" s="209" t="e">
        <v>#N/A</v>
      </c>
      <c r="BK264" s="209" t="e">
        <v>#N/A</v>
      </c>
      <c r="BL264" s="209" t="e">
        <v>#N/A</v>
      </c>
      <c r="BM264" s="209" t="e">
        <v>#N/A</v>
      </c>
      <c r="BN264" s="209"/>
      <c r="BO264" s="209"/>
      <c r="BP264" s="209"/>
      <c r="BQ264" s="209"/>
      <c r="BR264" s="209"/>
      <c r="BS264" s="209"/>
    </row>
    <row r="265" spans="54:71" x14ac:dyDescent="0.25">
      <c r="BB265" s="229" t="s">
        <v>1744</v>
      </c>
      <c r="BC265" s="230" t="s">
        <v>1745</v>
      </c>
      <c r="BD265" s="209">
        <v>0</v>
      </c>
      <c r="BE265" s="209">
        <v>0</v>
      </c>
      <c r="BF265" s="209">
        <v>0</v>
      </c>
      <c r="BG265" s="209">
        <v>0</v>
      </c>
      <c r="BH265" s="209">
        <v>0</v>
      </c>
      <c r="BI265" s="209">
        <v>0</v>
      </c>
      <c r="BJ265" s="209">
        <v>0</v>
      </c>
      <c r="BK265" s="209">
        <v>0</v>
      </c>
      <c r="BL265" s="209">
        <v>0</v>
      </c>
      <c r="BM265" s="209">
        <v>0</v>
      </c>
      <c r="BN265" s="209"/>
      <c r="BO265" s="209"/>
      <c r="BP265" s="209"/>
      <c r="BQ265" s="209"/>
      <c r="BR265" s="209"/>
      <c r="BS265" s="209"/>
    </row>
    <row r="266" spans="54:71" x14ac:dyDescent="0.25">
      <c r="BB266" s="229" t="s">
        <v>1746</v>
      </c>
      <c r="BC266" s="230" t="s">
        <v>1747</v>
      </c>
      <c r="BD266" s="209">
        <v>0</v>
      </c>
      <c r="BE266" s="209">
        <v>0</v>
      </c>
      <c r="BF266" s="209">
        <v>0</v>
      </c>
      <c r="BG266" s="209">
        <v>0</v>
      </c>
      <c r="BH266" s="209">
        <v>0</v>
      </c>
      <c r="BI266" s="209">
        <v>0</v>
      </c>
      <c r="BJ266" s="209">
        <v>0</v>
      </c>
      <c r="BK266" s="209">
        <v>0</v>
      </c>
      <c r="BL266" s="209">
        <v>0</v>
      </c>
      <c r="BM266" s="209">
        <v>0</v>
      </c>
      <c r="BN266" s="209"/>
      <c r="BO266" s="209"/>
      <c r="BP266" s="209"/>
      <c r="BQ266" s="209"/>
      <c r="BR266" s="209"/>
      <c r="BS266" s="209"/>
    </row>
    <row r="267" spans="54:71" x14ac:dyDescent="0.25">
      <c r="BB267" s="229" t="s">
        <v>1748</v>
      </c>
      <c r="BC267" s="230" t="s">
        <v>1749</v>
      </c>
      <c r="BD267" s="209">
        <v>0</v>
      </c>
      <c r="BE267" s="209">
        <v>0</v>
      </c>
      <c r="BF267" s="209">
        <v>0</v>
      </c>
      <c r="BG267" s="209">
        <v>0</v>
      </c>
      <c r="BH267" s="209">
        <v>0</v>
      </c>
      <c r="BI267" s="209">
        <v>0</v>
      </c>
      <c r="BJ267" s="209">
        <v>0</v>
      </c>
      <c r="BK267" s="209">
        <v>0</v>
      </c>
      <c r="BL267" s="209">
        <v>0</v>
      </c>
      <c r="BM267" s="209">
        <v>0</v>
      </c>
      <c r="BN267" s="209"/>
      <c r="BO267" s="209"/>
      <c r="BP267" s="209"/>
      <c r="BQ267" s="209"/>
      <c r="BR267" s="209"/>
      <c r="BS267" s="209"/>
    </row>
    <row r="268" spans="54:71" x14ac:dyDescent="0.25">
      <c r="BB268" s="229" t="s">
        <v>1750</v>
      </c>
      <c r="BC268" s="230" t="s">
        <v>1751</v>
      </c>
      <c r="BD268" s="209">
        <v>-3</v>
      </c>
      <c r="BE268" s="209">
        <v>-3</v>
      </c>
      <c r="BF268" s="209">
        <v>0</v>
      </c>
      <c r="BG268" s="209">
        <v>-3</v>
      </c>
      <c r="BH268" s="209">
        <v>0</v>
      </c>
      <c r="BI268" s="209">
        <v>0</v>
      </c>
      <c r="BJ268" s="209">
        <v>0</v>
      </c>
      <c r="BK268" s="209">
        <v>0</v>
      </c>
      <c r="BL268" s="209">
        <v>0</v>
      </c>
      <c r="BM268" s="209">
        <v>0</v>
      </c>
      <c r="BN268" s="209"/>
      <c r="BO268" s="209"/>
      <c r="BP268" s="209"/>
      <c r="BQ268" s="209"/>
      <c r="BR268" s="209"/>
      <c r="BS268" s="209"/>
    </row>
    <row r="269" spans="54:71" x14ac:dyDescent="0.25">
      <c r="BB269" s="229" t="s">
        <v>1752</v>
      </c>
      <c r="BC269" s="230" t="s">
        <v>1753</v>
      </c>
      <c r="BD269" s="209">
        <v>0</v>
      </c>
      <c r="BE269" s="209">
        <v>0</v>
      </c>
      <c r="BF269" s="209">
        <v>0</v>
      </c>
      <c r="BG269" s="209">
        <v>0</v>
      </c>
      <c r="BH269" s="209">
        <v>0</v>
      </c>
      <c r="BI269" s="209">
        <v>0</v>
      </c>
      <c r="BJ269" s="209">
        <v>0</v>
      </c>
      <c r="BK269" s="209">
        <v>0</v>
      </c>
      <c r="BL269" s="209">
        <v>0</v>
      </c>
      <c r="BM269" s="209">
        <v>0</v>
      </c>
      <c r="BN269" s="209"/>
      <c r="BO269" s="209"/>
      <c r="BP269" s="209"/>
      <c r="BQ269" s="209"/>
      <c r="BR269" s="209"/>
      <c r="BS269" s="209"/>
    </row>
    <row r="270" spans="54:71" x14ac:dyDescent="0.25">
      <c r="BB270" s="229" t="s">
        <v>1754</v>
      </c>
      <c r="BC270" s="230" t="s">
        <v>1755</v>
      </c>
      <c r="BD270" s="209">
        <v>0</v>
      </c>
      <c r="BE270" s="209">
        <v>0</v>
      </c>
      <c r="BF270" s="209">
        <v>0</v>
      </c>
      <c r="BG270" s="209">
        <v>0</v>
      </c>
      <c r="BH270" s="209">
        <v>0</v>
      </c>
      <c r="BI270" s="209">
        <v>0</v>
      </c>
      <c r="BJ270" s="209">
        <v>0</v>
      </c>
      <c r="BK270" s="209">
        <v>0</v>
      </c>
      <c r="BL270" s="209">
        <v>0</v>
      </c>
      <c r="BM270" s="209">
        <v>0</v>
      </c>
      <c r="BN270" s="209"/>
      <c r="BO270" s="209"/>
      <c r="BP270" s="209"/>
      <c r="BQ270" s="209"/>
      <c r="BR270" s="209"/>
      <c r="BS270" s="209"/>
    </row>
    <row r="271" spans="54:71" x14ac:dyDescent="0.25">
      <c r="BB271" s="229" t="s">
        <v>1756</v>
      </c>
      <c r="BC271" s="230" t="s">
        <v>1757</v>
      </c>
      <c r="BD271" s="209">
        <v>0</v>
      </c>
      <c r="BE271" s="209">
        <v>0</v>
      </c>
      <c r="BF271" s="209">
        <v>0</v>
      </c>
      <c r="BG271" s="209">
        <v>0</v>
      </c>
      <c r="BH271" s="209">
        <v>0</v>
      </c>
      <c r="BI271" s="209">
        <v>0</v>
      </c>
      <c r="BJ271" s="209">
        <v>0</v>
      </c>
      <c r="BK271" s="209">
        <v>0</v>
      </c>
      <c r="BL271" s="209">
        <v>0</v>
      </c>
      <c r="BM271" s="209">
        <v>0</v>
      </c>
      <c r="BN271" s="209"/>
      <c r="BO271" s="209"/>
      <c r="BP271" s="209"/>
      <c r="BQ271" s="209"/>
      <c r="BR271" s="209"/>
      <c r="BS271" s="209"/>
    </row>
    <row r="272" spans="54:71" x14ac:dyDescent="0.25">
      <c r="BB272" s="229" t="s">
        <v>1758</v>
      </c>
      <c r="BC272" s="230" t="s">
        <v>598</v>
      </c>
      <c r="BD272" s="209">
        <v>-44</v>
      </c>
      <c r="BE272" s="209">
        <v>-44</v>
      </c>
      <c r="BF272" s="209">
        <v>0</v>
      </c>
      <c r="BG272" s="209">
        <v>0</v>
      </c>
      <c r="BH272" s="209">
        <v>0</v>
      </c>
      <c r="BI272" s="209">
        <v>-44</v>
      </c>
      <c r="BJ272" s="209">
        <v>-38</v>
      </c>
      <c r="BK272" s="209">
        <v>-6</v>
      </c>
      <c r="BL272" s="209">
        <v>0</v>
      </c>
      <c r="BM272" s="209">
        <v>0</v>
      </c>
      <c r="BN272" s="209"/>
      <c r="BO272" s="209"/>
      <c r="BP272" s="209"/>
      <c r="BQ272" s="209"/>
      <c r="BR272" s="209"/>
      <c r="BS272" s="209"/>
    </row>
    <row r="273" spans="54:71" x14ac:dyDescent="0.25">
      <c r="BB273" s="229" t="s">
        <v>1759</v>
      </c>
      <c r="BC273" s="230" t="s">
        <v>473</v>
      </c>
      <c r="BD273" s="209">
        <v>0</v>
      </c>
      <c r="BE273" s="209">
        <v>0</v>
      </c>
      <c r="BF273" s="209">
        <v>0</v>
      </c>
      <c r="BG273" s="209">
        <v>0</v>
      </c>
      <c r="BH273" s="209">
        <v>0</v>
      </c>
      <c r="BI273" s="209">
        <v>0</v>
      </c>
      <c r="BJ273" s="209">
        <v>0</v>
      </c>
      <c r="BK273" s="209">
        <v>0</v>
      </c>
      <c r="BL273" s="209">
        <v>0</v>
      </c>
      <c r="BM273" s="209">
        <v>0</v>
      </c>
      <c r="BN273" s="209"/>
      <c r="BO273" s="209"/>
      <c r="BP273" s="209"/>
      <c r="BQ273" s="209"/>
      <c r="BR273" s="209"/>
      <c r="BS273" s="209"/>
    </row>
    <row r="274" spans="54:71" x14ac:dyDescent="0.25">
      <c r="BB274" s="229" t="s">
        <v>1760</v>
      </c>
      <c r="BC274" s="230" t="s">
        <v>225</v>
      </c>
      <c r="BD274" s="209">
        <v>-23</v>
      </c>
      <c r="BE274" s="209">
        <v>-23</v>
      </c>
      <c r="BF274" s="209">
        <v>0</v>
      </c>
      <c r="BG274" s="209">
        <v>-1</v>
      </c>
      <c r="BH274" s="209">
        <v>2</v>
      </c>
      <c r="BI274" s="209">
        <v>-24</v>
      </c>
      <c r="BJ274" s="209">
        <v>0</v>
      </c>
      <c r="BK274" s="209">
        <v>-23</v>
      </c>
      <c r="BL274" s="209">
        <v>-1</v>
      </c>
      <c r="BM274" s="209">
        <v>0</v>
      </c>
      <c r="BN274" s="209"/>
      <c r="BO274" s="209"/>
      <c r="BP274" s="209"/>
      <c r="BQ274" s="209"/>
      <c r="BR274" s="209"/>
      <c r="BS274" s="209"/>
    </row>
    <row r="275" spans="54:71" x14ac:dyDescent="0.25">
      <c r="BB275" s="229" t="s">
        <v>1761</v>
      </c>
      <c r="BC275" s="230" t="s">
        <v>748</v>
      </c>
      <c r="BD275" s="209">
        <v>24</v>
      </c>
      <c r="BE275" s="209">
        <v>24</v>
      </c>
      <c r="BF275" s="209">
        <v>0</v>
      </c>
      <c r="BG275" s="209">
        <v>24</v>
      </c>
      <c r="BH275" s="209">
        <v>0</v>
      </c>
      <c r="BI275" s="209">
        <v>0</v>
      </c>
      <c r="BJ275" s="209">
        <v>0</v>
      </c>
      <c r="BK275" s="209">
        <v>0</v>
      </c>
      <c r="BL275" s="209">
        <v>0</v>
      </c>
      <c r="BM275" s="209">
        <v>0</v>
      </c>
      <c r="BN275" s="209"/>
      <c r="BO275" s="209"/>
      <c r="BP275" s="209"/>
      <c r="BQ275" s="209"/>
      <c r="BR275" s="209"/>
      <c r="BS275" s="209"/>
    </row>
    <row r="276" spans="54:71" x14ac:dyDescent="0.25">
      <c r="BB276" s="229" t="s">
        <v>1762</v>
      </c>
      <c r="BC276" s="230" t="s">
        <v>704</v>
      </c>
      <c r="BD276" s="209">
        <v>3</v>
      </c>
      <c r="BE276" s="209">
        <v>3</v>
      </c>
      <c r="BF276" s="209">
        <v>0</v>
      </c>
      <c r="BG276" s="209">
        <v>1</v>
      </c>
      <c r="BH276" s="209">
        <v>0</v>
      </c>
      <c r="BI276" s="209">
        <v>1</v>
      </c>
      <c r="BJ276" s="209">
        <v>0</v>
      </c>
      <c r="BK276" s="209">
        <v>0</v>
      </c>
      <c r="BL276" s="209">
        <v>1</v>
      </c>
      <c r="BM276" s="209">
        <v>0</v>
      </c>
      <c r="BN276" s="209"/>
      <c r="BO276" s="209"/>
      <c r="BP276" s="209"/>
      <c r="BQ276" s="209"/>
      <c r="BR276" s="209"/>
      <c r="BS276" s="209"/>
    </row>
    <row r="277" spans="54:71" x14ac:dyDescent="0.25">
      <c r="BB277" s="229" t="s">
        <v>1763</v>
      </c>
      <c r="BC277" s="230" t="s">
        <v>696</v>
      </c>
      <c r="BD277" s="209">
        <v>5</v>
      </c>
      <c r="BE277" s="209">
        <v>-1</v>
      </c>
      <c r="BF277" s="209">
        <v>6</v>
      </c>
      <c r="BG277" s="209">
        <v>1</v>
      </c>
      <c r="BH277" s="209">
        <v>7</v>
      </c>
      <c r="BI277" s="209">
        <v>-3</v>
      </c>
      <c r="BJ277" s="209">
        <v>0</v>
      </c>
      <c r="BK277" s="209">
        <v>-3</v>
      </c>
      <c r="BL277" s="209">
        <v>0</v>
      </c>
      <c r="BM277" s="209">
        <v>0</v>
      </c>
      <c r="BN277" s="209"/>
      <c r="BO277" s="209"/>
      <c r="BP277" s="209"/>
      <c r="BQ277" s="209"/>
      <c r="BR277" s="209"/>
      <c r="BS277" s="209"/>
    </row>
    <row r="278" spans="54:71" x14ac:dyDescent="0.25">
      <c r="BB278" s="229" t="s">
        <v>1764</v>
      </c>
      <c r="BC278" s="230" t="s">
        <v>1562</v>
      </c>
      <c r="BD278" s="209">
        <v>-1</v>
      </c>
      <c r="BE278" s="209">
        <v>-1</v>
      </c>
      <c r="BF278" s="209">
        <v>0</v>
      </c>
      <c r="BG278" s="209">
        <v>-1</v>
      </c>
      <c r="BH278" s="209">
        <v>-3</v>
      </c>
      <c r="BI278" s="209">
        <v>3</v>
      </c>
      <c r="BJ278" s="209">
        <v>0</v>
      </c>
      <c r="BK278" s="209">
        <v>3</v>
      </c>
      <c r="BL278" s="209">
        <v>0</v>
      </c>
      <c r="BM278" s="209">
        <v>0</v>
      </c>
      <c r="BN278" s="209"/>
      <c r="BO278" s="209"/>
      <c r="BP278" s="209"/>
      <c r="BQ278" s="209"/>
      <c r="BR278" s="209"/>
      <c r="BS278" s="209"/>
    </row>
    <row r="279" spans="54:71" x14ac:dyDescent="0.25">
      <c r="BB279" s="229" t="s">
        <v>1765</v>
      </c>
      <c r="BC279" s="230" t="s">
        <v>656</v>
      </c>
      <c r="BD279" s="209">
        <v>1</v>
      </c>
      <c r="BE279" s="209">
        <v>-1</v>
      </c>
      <c r="BF279" s="209">
        <v>2</v>
      </c>
      <c r="BG279" s="209">
        <v>0</v>
      </c>
      <c r="BH279" s="209">
        <v>3</v>
      </c>
      <c r="BI279" s="209">
        <v>-2</v>
      </c>
      <c r="BJ279" s="209">
        <v>0</v>
      </c>
      <c r="BK279" s="209">
        <v>-1</v>
      </c>
      <c r="BL279" s="209">
        <v>-1</v>
      </c>
      <c r="BM279" s="209">
        <v>0</v>
      </c>
      <c r="BN279" s="209"/>
      <c r="BO279" s="209"/>
      <c r="BP279" s="209"/>
      <c r="BQ279" s="209"/>
      <c r="BR279" s="209"/>
      <c r="BS279" s="209"/>
    </row>
    <row r="280" spans="54:71" x14ac:dyDescent="0.25">
      <c r="BB280" s="229" t="s">
        <v>1766</v>
      </c>
      <c r="BC280" s="230" t="s">
        <v>690</v>
      </c>
      <c r="BD280" s="209">
        <v>0</v>
      </c>
      <c r="BE280" s="209">
        <v>0</v>
      </c>
      <c r="BF280" s="209">
        <v>0</v>
      </c>
      <c r="BG280" s="209">
        <v>0</v>
      </c>
      <c r="BH280" s="209">
        <v>0</v>
      </c>
      <c r="BI280" s="209">
        <v>0</v>
      </c>
      <c r="BJ280" s="209">
        <v>0</v>
      </c>
      <c r="BK280" s="209">
        <v>0</v>
      </c>
      <c r="BL280" s="209">
        <v>0</v>
      </c>
      <c r="BM280" s="209">
        <v>0</v>
      </c>
      <c r="BN280" s="209"/>
      <c r="BO280" s="209"/>
      <c r="BP280" s="209"/>
      <c r="BQ280" s="209"/>
      <c r="BR280" s="209"/>
      <c r="BS280" s="209"/>
    </row>
    <row r="281" spans="54:71" x14ac:dyDescent="0.25">
      <c r="BB281" s="229" t="s">
        <v>1767</v>
      </c>
      <c r="BC281" s="230" t="s">
        <v>1768</v>
      </c>
      <c r="BD281" s="209">
        <v>0</v>
      </c>
      <c r="BE281" s="209">
        <v>0</v>
      </c>
      <c r="BF281" s="209">
        <v>0</v>
      </c>
      <c r="BG281" s="209">
        <v>0</v>
      </c>
      <c r="BH281" s="209">
        <v>0</v>
      </c>
      <c r="BI281" s="209">
        <v>0</v>
      </c>
      <c r="BJ281" s="209">
        <v>0</v>
      </c>
      <c r="BK281" s="209">
        <v>0</v>
      </c>
      <c r="BL281" s="209">
        <v>0</v>
      </c>
      <c r="BM281" s="209">
        <v>0</v>
      </c>
      <c r="BN281" s="209"/>
      <c r="BO281" s="209"/>
      <c r="BP281" s="209"/>
      <c r="BQ281" s="209"/>
      <c r="BR281" s="209"/>
      <c r="BS281" s="209"/>
    </row>
    <row r="282" spans="54:71" x14ac:dyDescent="0.25">
      <c r="BB282" s="229" t="s">
        <v>1769</v>
      </c>
      <c r="BC282" s="230" t="s">
        <v>1561</v>
      </c>
      <c r="BD282" s="209">
        <v>1</v>
      </c>
      <c r="BE282" s="209">
        <v>1</v>
      </c>
      <c r="BF282" s="209">
        <v>0</v>
      </c>
      <c r="BG282" s="209">
        <v>0</v>
      </c>
      <c r="BH282" s="209">
        <v>0</v>
      </c>
      <c r="BI282" s="209">
        <v>1</v>
      </c>
      <c r="BJ282" s="209">
        <v>0</v>
      </c>
      <c r="BK282" s="209">
        <v>0</v>
      </c>
      <c r="BL282" s="209">
        <v>1</v>
      </c>
      <c r="BM282" s="209">
        <v>0</v>
      </c>
      <c r="BN282" s="209"/>
      <c r="BO282" s="209"/>
      <c r="BP282" s="209"/>
      <c r="BQ282" s="209"/>
      <c r="BR282" s="209"/>
      <c r="BS282" s="209"/>
    </row>
    <row r="283" spans="54:71" x14ac:dyDescent="0.25">
      <c r="BB283" s="229" t="s">
        <v>1770</v>
      </c>
      <c r="BC283" s="230" t="s">
        <v>219</v>
      </c>
      <c r="BD283" s="209">
        <v>0</v>
      </c>
      <c r="BE283" s="209">
        <v>0</v>
      </c>
      <c r="BF283" s="209">
        <v>0</v>
      </c>
      <c r="BG283" s="209">
        <v>0</v>
      </c>
      <c r="BH283" s="209">
        <v>0</v>
      </c>
      <c r="BI283" s="209">
        <v>0</v>
      </c>
      <c r="BJ283" s="209">
        <v>0</v>
      </c>
      <c r="BK283" s="209">
        <v>0</v>
      </c>
      <c r="BL283" s="209">
        <v>0</v>
      </c>
      <c r="BM283" s="209">
        <v>0</v>
      </c>
      <c r="BN283" s="209"/>
      <c r="BO283" s="209"/>
      <c r="BP283" s="209"/>
      <c r="BQ283" s="209"/>
      <c r="BR283" s="209"/>
      <c r="BS283" s="209"/>
    </row>
    <row r="284" spans="54:71" x14ac:dyDescent="0.25">
      <c r="BB284" s="229" t="s">
        <v>1771</v>
      </c>
      <c r="BC284" s="230" t="s">
        <v>789</v>
      </c>
      <c r="BD284" s="209">
        <v>0</v>
      </c>
      <c r="BE284" s="209">
        <v>0</v>
      </c>
      <c r="BF284" s="209">
        <v>0</v>
      </c>
      <c r="BG284" s="209">
        <v>0</v>
      </c>
      <c r="BH284" s="209">
        <v>0</v>
      </c>
      <c r="BI284" s="209">
        <v>0</v>
      </c>
      <c r="BJ284" s="209">
        <v>0</v>
      </c>
      <c r="BK284" s="209">
        <v>0</v>
      </c>
      <c r="BL284" s="209">
        <v>0</v>
      </c>
      <c r="BM284" s="209">
        <v>0</v>
      </c>
      <c r="BN284" s="209"/>
      <c r="BO284" s="209"/>
      <c r="BP284" s="209"/>
      <c r="BQ284" s="209"/>
      <c r="BR284" s="209"/>
      <c r="BS284" s="209"/>
    </row>
    <row r="285" spans="54:71" x14ac:dyDescent="0.25">
      <c r="BB285" s="229" t="s">
        <v>1772</v>
      </c>
      <c r="BC285" s="230" t="s">
        <v>52</v>
      </c>
      <c r="BD285" s="209">
        <v>10</v>
      </c>
      <c r="BE285" s="209">
        <v>10</v>
      </c>
      <c r="BF285" s="209">
        <v>0</v>
      </c>
      <c r="BG285" s="209">
        <v>-2</v>
      </c>
      <c r="BH285" s="209">
        <v>11</v>
      </c>
      <c r="BI285" s="209">
        <v>2</v>
      </c>
      <c r="BJ285" s="209">
        <v>0</v>
      </c>
      <c r="BK285" s="209">
        <v>1</v>
      </c>
      <c r="BL285" s="209">
        <v>1</v>
      </c>
      <c r="BM285" s="209">
        <v>0</v>
      </c>
      <c r="BN285" s="209"/>
      <c r="BO285" s="209"/>
      <c r="BP285" s="209"/>
      <c r="BQ285" s="209"/>
      <c r="BR285" s="209"/>
      <c r="BS285" s="209"/>
    </row>
    <row r="286" spans="54:71" x14ac:dyDescent="0.25">
      <c r="BB286" s="229" t="s">
        <v>1773</v>
      </c>
      <c r="BC286" s="230" t="s">
        <v>103</v>
      </c>
      <c r="BD286" s="209">
        <v>0</v>
      </c>
      <c r="BE286" s="209">
        <v>0</v>
      </c>
      <c r="BF286" s="209">
        <v>0</v>
      </c>
      <c r="BG286" s="209">
        <v>0</v>
      </c>
      <c r="BH286" s="209">
        <v>0</v>
      </c>
      <c r="BI286" s="209">
        <v>0</v>
      </c>
      <c r="BJ286" s="209">
        <v>0</v>
      </c>
      <c r="BK286" s="209">
        <v>0</v>
      </c>
      <c r="BL286" s="209">
        <v>0</v>
      </c>
      <c r="BM286" s="209">
        <v>0</v>
      </c>
      <c r="BN286" s="209"/>
      <c r="BO286" s="209"/>
      <c r="BP286" s="209"/>
      <c r="BQ286" s="209"/>
      <c r="BR286" s="209"/>
      <c r="BS286" s="209"/>
    </row>
    <row r="287" spans="54:71" x14ac:dyDescent="0.25">
      <c r="BB287" s="229" t="s">
        <v>1774</v>
      </c>
      <c r="BC287" s="230" t="s">
        <v>644</v>
      </c>
      <c r="BD287" s="209">
        <v>26</v>
      </c>
      <c r="BE287" s="209">
        <v>26</v>
      </c>
      <c r="BF287" s="209">
        <v>0</v>
      </c>
      <c r="BG287" s="209">
        <v>0</v>
      </c>
      <c r="BH287" s="209">
        <v>0</v>
      </c>
      <c r="BI287" s="209">
        <v>26</v>
      </c>
      <c r="BJ287" s="209">
        <v>0</v>
      </c>
      <c r="BK287" s="209">
        <v>25</v>
      </c>
      <c r="BL287" s="209">
        <v>1</v>
      </c>
      <c r="BM287" s="209">
        <v>0</v>
      </c>
      <c r="BN287" s="209"/>
      <c r="BO287" s="209"/>
      <c r="BP287" s="209"/>
      <c r="BQ287" s="209"/>
      <c r="BR287" s="209"/>
      <c r="BS287" s="209"/>
    </row>
    <row r="288" spans="54:71" x14ac:dyDescent="0.25">
      <c r="BB288" s="229" t="s">
        <v>1775</v>
      </c>
      <c r="BC288" s="230" t="s">
        <v>651</v>
      </c>
      <c r="BD288" s="209">
        <v>0</v>
      </c>
      <c r="BE288" s="209">
        <v>0</v>
      </c>
      <c r="BF288" s="209">
        <v>0</v>
      </c>
      <c r="BG288" s="209">
        <v>0</v>
      </c>
      <c r="BH288" s="209">
        <v>0</v>
      </c>
      <c r="BI288" s="209">
        <v>0</v>
      </c>
      <c r="BJ288" s="209">
        <v>0</v>
      </c>
      <c r="BK288" s="209">
        <v>0</v>
      </c>
      <c r="BL288" s="209">
        <v>0</v>
      </c>
      <c r="BM288" s="209">
        <v>0</v>
      </c>
      <c r="BN288" s="209"/>
      <c r="BO288" s="209"/>
      <c r="BP288" s="209"/>
      <c r="BQ288" s="209"/>
      <c r="BR288" s="209"/>
      <c r="BS288" s="209"/>
    </row>
    <row r="289" spans="54:71" x14ac:dyDescent="0.25">
      <c r="BB289" s="229" t="s">
        <v>1776</v>
      </c>
      <c r="BC289" s="230" t="s">
        <v>12</v>
      </c>
      <c r="BD289" s="209">
        <v>7</v>
      </c>
      <c r="BE289" s="209">
        <v>7</v>
      </c>
      <c r="BF289" s="209">
        <v>0</v>
      </c>
      <c r="BG289" s="209">
        <v>1</v>
      </c>
      <c r="BH289" s="209">
        <v>8</v>
      </c>
      <c r="BI289" s="209">
        <v>-2</v>
      </c>
      <c r="BJ289" s="209">
        <v>-1</v>
      </c>
      <c r="BK289" s="209">
        <v>2</v>
      </c>
      <c r="BL289" s="209">
        <v>-2</v>
      </c>
      <c r="BM289" s="209">
        <v>0</v>
      </c>
      <c r="BN289" s="209"/>
      <c r="BO289" s="209"/>
      <c r="BP289" s="209"/>
      <c r="BQ289" s="209"/>
      <c r="BR289" s="209"/>
      <c r="BS289" s="209"/>
    </row>
    <row r="290" spans="54:71" x14ac:dyDescent="0.25">
      <c r="BB290" s="229" t="s">
        <v>1777</v>
      </c>
      <c r="BC290" s="230" t="s">
        <v>778</v>
      </c>
      <c r="BD290" s="209">
        <v>-1</v>
      </c>
      <c r="BE290" s="209">
        <v>-1</v>
      </c>
      <c r="BF290" s="209">
        <v>0</v>
      </c>
      <c r="BG290" s="209">
        <v>0</v>
      </c>
      <c r="BH290" s="209">
        <v>0</v>
      </c>
      <c r="BI290" s="209">
        <v>-1</v>
      </c>
      <c r="BJ290" s="209">
        <v>0</v>
      </c>
      <c r="BK290" s="209">
        <v>-1</v>
      </c>
      <c r="BL290" s="209">
        <v>0</v>
      </c>
      <c r="BM290" s="209">
        <v>0</v>
      </c>
      <c r="BN290" s="209"/>
      <c r="BO290" s="209"/>
      <c r="BP290" s="209"/>
      <c r="BQ290" s="209"/>
      <c r="BR290" s="209"/>
      <c r="BS290" s="209"/>
    </row>
    <row r="291" spans="54:71" x14ac:dyDescent="0.25">
      <c r="BB291" s="229" t="s">
        <v>1778</v>
      </c>
      <c r="BC291" s="230" t="s">
        <v>1779</v>
      </c>
      <c r="BD291" s="209">
        <v>2</v>
      </c>
      <c r="BE291" s="209">
        <v>2</v>
      </c>
      <c r="BF291" s="209">
        <v>0</v>
      </c>
      <c r="BG291" s="209">
        <v>0</v>
      </c>
      <c r="BH291" s="209">
        <v>0</v>
      </c>
      <c r="BI291" s="209">
        <v>2</v>
      </c>
      <c r="BJ291" s="209">
        <v>0</v>
      </c>
      <c r="BK291" s="209">
        <v>0</v>
      </c>
      <c r="BL291" s="209">
        <v>2</v>
      </c>
      <c r="BM291" s="209">
        <v>0</v>
      </c>
      <c r="BN291" s="209"/>
      <c r="BO291" s="209"/>
      <c r="BP291" s="209"/>
      <c r="BQ291" s="209"/>
      <c r="BR291" s="209"/>
      <c r="BS291" s="209"/>
    </row>
    <row r="292" spans="54:71" x14ac:dyDescent="0.25">
      <c r="BB292" s="229" t="s">
        <v>1780</v>
      </c>
      <c r="BC292" s="230" t="s">
        <v>206</v>
      </c>
      <c r="BD292" s="209">
        <v>-2</v>
      </c>
      <c r="BE292" s="209">
        <v>-4</v>
      </c>
      <c r="BF292" s="209">
        <v>2</v>
      </c>
      <c r="BG292" s="209">
        <v>7</v>
      </c>
      <c r="BH292" s="209">
        <v>15</v>
      </c>
      <c r="BI292" s="209">
        <v>-24</v>
      </c>
      <c r="BJ292" s="209">
        <v>6</v>
      </c>
      <c r="BK292" s="209">
        <v>-28</v>
      </c>
      <c r="BL292" s="209">
        <v>-1</v>
      </c>
      <c r="BM292" s="209">
        <v>0</v>
      </c>
      <c r="BN292" s="209"/>
      <c r="BO292" s="209"/>
      <c r="BP292" s="209"/>
      <c r="BQ292" s="209"/>
      <c r="BR292" s="209"/>
      <c r="BS292" s="209"/>
    </row>
    <row r="293" spans="54:71" x14ac:dyDescent="0.25">
      <c r="BB293" s="229" t="s">
        <v>1781</v>
      </c>
      <c r="BC293" s="230" t="s">
        <v>214</v>
      </c>
      <c r="BD293" s="209">
        <v>4</v>
      </c>
      <c r="BE293" s="209">
        <v>-21</v>
      </c>
      <c r="BF293" s="209">
        <v>26</v>
      </c>
      <c r="BG293" s="209">
        <v>-8</v>
      </c>
      <c r="BH293" s="209">
        <v>42</v>
      </c>
      <c r="BI293" s="209">
        <v>-30</v>
      </c>
      <c r="BJ293" s="209">
        <v>0</v>
      </c>
      <c r="BK293" s="209">
        <v>-29</v>
      </c>
      <c r="BL293" s="209">
        <v>-1</v>
      </c>
      <c r="BM293" s="209">
        <v>0</v>
      </c>
      <c r="BN293" s="209"/>
      <c r="BO293" s="209"/>
      <c r="BP293" s="209"/>
      <c r="BQ293" s="209"/>
      <c r="BR293" s="209"/>
      <c r="BS293" s="209"/>
    </row>
    <row r="294" spans="54:71" x14ac:dyDescent="0.25">
      <c r="BB294" s="229" t="s">
        <v>1782</v>
      </c>
      <c r="BC294" s="230" t="s">
        <v>53</v>
      </c>
      <c r="BD294" s="209">
        <v>0</v>
      </c>
      <c r="BE294" s="209">
        <v>0</v>
      </c>
      <c r="BF294" s="209">
        <v>0</v>
      </c>
      <c r="BG294" s="209">
        <v>0</v>
      </c>
      <c r="BH294" s="209">
        <v>0</v>
      </c>
      <c r="BI294" s="209">
        <v>0</v>
      </c>
      <c r="BJ294" s="209">
        <v>0</v>
      </c>
      <c r="BK294" s="209">
        <v>0</v>
      </c>
      <c r="BL294" s="209">
        <v>0</v>
      </c>
      <c r="BM294" s="209">
        <v>0</v>
      </c>
      <c r="BN294" s="209"/>
      <c r="BO294" s="209"/>
      <c r="BP294" s="209"/>
      <c r="BQ294" s="209"/>
      <c r="BR294" s="209"/>
      <c r="BS294" s="209"/>
    </row>
    <row r="295" spans="54:71" x14ac:dyDescent="0.25">
      <c r="BB295" s="229" t="s">
        <v>1783</v>
      </c>
      <c r="BC295" s="230" t="s">
        <v>773</v>
      </c>
      <c r="BD295" s="209">
        <v>0</v>
      </c>
      <c r="BE295" s="209">
        <v>0</v>
      </c>
      <c r="BF295" s="209">
        <v>0</v>
      </c>
      <c r="BG295" s="209">
        <v>0</v>
      </c>
      <c r="BH295" s="209">
        <v>0</v>
      </c>
      <c r="BI295" s="209">
        <v>0</v>
      </c>
      <c r="BJ295" s="209">
        <v>0</v>
      </c>
      <c r="BK295" s="209">
        <v>0</v>
      </c>
      <c r="BL295" s="209">
        <v>0</v>
      </c>
      <c r="BM295" s="209">
        <v>0</v>
      </c>
      <c r="BN295" s="209"/>
      <c r="BO295" s="209"/>
      <c r="BP295" s="209"/>
      <c r="BQ295" s="209"/>
      <c r="BR295" s="209"/>
      <c r="BS295" s="209"/>
    </row>
    <row r="296" spans="54:71" x14ac:dyDescent="0.25">
      <c r="BB296" s="229" t="s">
        <v>1784</v>
      </c>
      <c r="BC296" s="230" t="s">
        <v>9</v>
      </c>
      <c r="BD296" s="209">
        <v>-169</v>
      </c>
      <c r="BE296" s="209">
        <v>1</v>
      </c>
      <c r="BF296" s="209">
        <v>-169</v>
      </c>
      <c r="BG296" s="209">
        <v>1</v>
      </c>
      <c r="BH296" s="209">
        <v>-168</v>
      </c>
      <c r="BI296" s="209">
        <v>-1</v>
      </c>
      <c r="BJ296" s="209">
        <v>0</v>
      </c>
      <c r="BK296" s="209">
        <v>-10</v>
      </c>
      <c r="BL296" s="209">
        <v>9</v>
      </c>
      <c r="BM296" s="209">
        <v>0</v>
      </c>
      <c r="BN296" s="209"/>
      <c r="BO296" s="209"/>
      <c r="BP296" s="209"/>
      <c r="BQ296" s="209"/>
      <c r="BR296" s="209"/>
      <c r="BS296" s="209"/>
    </row>
    <row r="297" spans="54:71" x14ac:dyDescent="0.25">
      <c r="BB297" s="229" t="s">
        <v>1785</v>
      </c>
      <c r="BC297" s="230" t="s">
        <v>211</v>
      </c>
      <c r="BD297" s="209">
        <v>-4</v>
      </c>
      <c r="BE297" s="209">
        <v>-8</v>
      </c>
      <c r="BF297" s="209">
        <v>4</v>
      </c>
      <c r="BG297" s="209">
        <v>0</v>
      </c>
      <c r="BH297" s="209">
        <v>-1</v>
      </c>
      <c r="BI297" s="209">
        <v>-2</v>
      </c>
      <c r="BJ297" s="209">
        <v>0</v>
      </c>
      <c r="BK297" s="209">
        <v>-2</v>
      </c>
      <c r="BL297" s="209">
        <v>1</v>
      </c>
      <c r="BM297" s="209">
        <v>0</v>
      </c>
      <c r="BN297" s="209"/>
      <c r="BO297" s="209"/>
      <c r="BP297" s="209"/>
      <c r="BQ297" s="209"/>
      <c r="BR297" s="209"/>
      <c r="BS297" s="209"/>
    </row>
    <row r="298" spans="54:71" x14ac:dyDescent="0.25">
      <c r="BB298" s="229" t="s">
        <v>1786</v>
      </c>
      <c r="BC298" s="230" t="s">
        <v>218</v>
      </c>
      <c r="BD298" s="209">
        <v>-5</v>
      </c>
      <c r="BE298" s="209">
        <v>-5</v>
      </c>
      <c r="BF298" s="209">
        <v>0</v>
      </c>
      <c r="BG298" s="209">
        <v>4</v>
      </c>
      <c r="BH298" s="209">
        <v>-13</v>
      </c>
      <c r="BI298" s="209">
        <v>3</v>
      </c>
      <c r="BJ298" s="209">
        <v>0</v>
      </c>
      <c r="BK298" s="209">
        <v>3</v>
      </c>
      <c r="BL298" s="209">
        <v>0</v>
      </c>
      <c r="BM298" s="209">
        <v>0</v>
      </c>
      <c r="BN298" s="209"/>
      <c r="BO298" s="209"/>
      <c r="BP298" s="209"/>
      <c r="BQ298" s="209"/>
      <c r="BR298" s="209"/>
      <c r="BS298" s="209"/>
    </row>
    <row r="299" spans="54:71" x14ac:dyDescent="0.25">
      <c r="BB299" s="229" t="s">
        <v>1787</v>
      </c>
      <c r="BC299" s="230" t="s">
        <v>8</v>
      </c>
      <c r="BD299" s="209">
        <v>-2</v>
      </c>
      <c r="BE299" s="209">
        <v>-2</v>
      </c>
      <c r="BF299" s="209">
        <v>0</v>
      </c>
      <c r="BG299" s="209">
        <v>0</v>
      </c>
      <c r="BH299" s="209">
        <v>0</v>
      </c>
      <c r="BI299" s="209">
        <v>-3</v>
      </c>
      <c r="BJ299" s="209">
        <v>0</v>
      </c>
      <c r="BK299" s="209">
        <v>-3</v>
      </c>
      <c r="BL299" s="209">
        <v>0</v>
      </c>
      <c r="BM299" s="209">
        <v>0</v>
      </c>
      <c r="BN299" s="209"/>
      <c r="BO299" s="209"/>
      <c r="BP299" s="209"/>
      <c r="BQ299" s="209"/>
      <c r="BR299" s="209"/>
      <c r="BS299" s="209"/>
    </row>
    <row r="300" spans="54:71" x14ac:dyDescent="0.25">
      <c r="BB300" s="229" t="s">
        <v>1788</v>
      </c>
      <c r="BC300" s="230" t="s">
        <v>13</v>
      </c>
      <c r="BD300" s="209">
        <v>-25</v>
      </c>
      <c r="BE300" s="209">
        <v>-25</v>
      </c>
      <c r="BF300" s="209">
        <v>0</v>
      </c>
      <c r="BG300" s="209">
        <v>7</v>
      </c>
      <c r="BH300" s="209">
        <v>-30</v>
      </c>
      <c r="BI300" s="209">
        <v>-2</v>
      </c>
      <c r="BJ300" s="209">
        <v>0</v>
      </c>
      <c r="BK300" s="209">
        <v>-2</v>
      </c>
      <c r="BL300" s="209">
        <v>-2</v>
      </c>
      <c r="BM300" s="209">
        <v>0</v>
      </c>
      <c r="BN300" s="209"/>
      <c r="BO300" s="209"/>
      <c r="BP300" s="209"/>
      <c r="BQ300" s="209"/>
      <c r="BR300" s="209"/>
      <c r="BS300" s="209"/>
    </row>
    <row r="301" spans="54:71" x14ac:dyDescent="0.25">
      <c r="BB301" s="229" t="s">
        <v>1789</v>
      </c>
      <c r="BC301" s="230" t="s">
        <v>1790</v>
      </c>
      <c r="BD301" s="209">
        <v>5</v>
      </c>
      <c r="BE301" s="209">
        <v>5</v>
      </c>
      <c r="BF301" s="209">
        <v>0</v>
      </c>
      <c r="BG301" s="209">
        <v>0</v>
      </c>
      <c r="BH301" s="209">
        <v>0</v>
      </c>
      <c r="BI301" s="209">
        <v>5</v>
      </c>
      <c r="BJ301" s="209">
        <v>0</v>
      </c>
      <c r="BK301" s="209">
        <v>3</v>
      </c>
      <c r="BL301" s="209">
        <v>1</v>
      </c>
      <c r="BM301" s="209">
        <v>0</v>
      </c>
      <c r="BN301" s="209"/>
      <c r="BO301" s="209"/>
      <c r="BP301" s="209"/>
      <c r="BQ301" s="209"/>
      <c r="BR301" s="209"/>
      <c r="BS301" s="209"/>
    </row>
    <row r="302" spans="54:71" x14ac:dyDescent="0.25">
      <c r="BB302" s="229" t="s">
        <v>1791</v>
      </c>
      <c r="BC302" s="230" t="s">
        <v>635</v>
      </c>
      <c r="BD302" s="209">
        <v>-25</v>
      </c>
      <c r="BE302" s="209">
        <v>-25</v>
      </c>
      <c r="BF302" s="209">
        <v>0</v>
      </c>
      <c r="BG302" s="209">
        <v>0</v>
      </c>
      <c r="BH302" s="209">
        <v>0</v>
      </c>
      <c r="BI302" s="209">
        <v>-25</v>
      </c>
      <c r="BJ302" s="209">
        <v>0</v>
      </c>
      <c r="BK302" s="209">
        <v>-26</v>
      </c>
      <c r="BL302" s="209">
        <v>0</v>
      </c>
      <c r="BM302" s="209">
        <v>0</v>
      </c>
      <c r="BN302" s="209"/>
      <c r="BO302" s="209"/>
      <c r="BP302" s="209"/>
      <c r="BQ302" s="209"/>
      <c r="BR302" s="209"/>
      <c r="BS302" s="209"/>
    </row>
    <row r="303" spans="54:71" x14ac:dyDescent="0.25">
      <c r="BB303" s="229" t="s">
        <v>1792</v>
      </c>
      <c r="BC303" s="230" t="s">
        <v>19</v>
      </c>
      <c r="BD303" s="209">
        <v>-4</v>
      </c>
      <c r="BE303" s="209">
        <v>-4</v>
      </c>
      <c r="BF303" s="209">
        <v>0</v>
      </c>
      <c r="BG303" s="209">
        <v>0</v>
      </c>
      <c r="BH303" s="209">
        <v>0</v>
      </c>
      <c r="BI303" s="209">
        <v>-4</v>
      </c>
      <c r="BJ303" s="209">
        <v>0</v>
      </c>
      <c r="BK303" s="209">
        <v>-4</v>
      </c>
      <c r="BL303" s="209">
        <v>0</v>
      </c>
      <c r="BM303" s="209">
        <v>0</v>
      </c>
      <c r="BN303" s="209"/>
      <c r="BO303" s="209"/>
      <c r="BP303" s="209"/>
      <c r="BQ303" s="209"/>
      <c r="BR303" s="209"/>
      <c r="BS303" s="209"/>
    </row>
    <row r="304" spans="54:71" x14ac:dyDescent="0.25">
      <c r="BB304" s="229" t="s">
        <v>1793</v>
      </c>
      <c r="BC304" s="230" t="s">
        <v>40</v>
      </c>
      <c r="BD304" s="209">
        <v>0</v>
      </c>
      <c r="BE304" s="209">
        <v>0</v>
      </c>
      <c r="BF304" s="209">
        <v>0</v>
      </c>
      <c r="BG304" s="209">
        <v>0</v>
      </c>
      <c r="BH304" s="209">
        <v>0</v>
      </c>
      <c r="BI304" s="209">
        <v>0</v>
      </c>
      <c r="BJ304" s="209">
        <v>0</v>
      </c>
      <c r="BK304" s="209">
        <v>0</v>
      </c>
      <c r="BL304" s="209">
        <v>0</v>
      </c>
      <c r="BM304" s="209">
        <v>0</v>
      </c>
      <c r="BN304" s="209"/>
      <c r="BO304" s="209"/>
      <c r="BP304" s="209"/>
      <c r="BQ304" s="209"/>
      <c r="BR304" s="209"/>
      <c r="BS304" s="209"/>
    </row>
    <row r="305" spans="54:71" x14ac:dyDescent="0.25">
      <c r="BB305" s="229" t="s">
        <v>1794</v>
      </c>
      <c r="BC305" s="230" t="s">
        <v>676</v>
      </c>
      <c r="BD305" s="209">
        <v>0</v>
      </c>
      <c r="BE305" s="209">
        <v>0</v>
      </c>
      <c r="BF305" s="209">
        <v>0</v>
      </c>
      <c r="BG305" s="209">
        <v>0</v>
      </c>
      <c r="BH305" s="209">
        <v>0</v>
      </c>
      <c r="BI305" s="209">
        <v>0</v>
      </c>
      <c r="BJ305" s="209">
        <v>0</v>
      </c>
      <c r="BK305" s="209">
        <v>0</v>
      </c>
      <c r="BL305" s="209">
        <v>0</v>
      </c>
      <c r="BM305" s="209">
        <v>0</v>
      </c>
      <c r="BN305" s="209"/>
      <c r="BO305" s="209"/>
      <c r="BP305" s="209"/>
      <c r="BQ305" s="209"/>
      <c r="BR305" s="209"/>
      <c r="BS305" s="209"/>
    </row>
    <row r="306" spans="54:71" x14ac:dyDescent="0.25">
      <c r="BB306" s="229" t="s">
        <v>1795</v>
      </c>
      <c r="BC306" s="230" t="s">
        <v>34</v>
      </c>
      <c r="BD306" s="209">
        <v>-5</v>
      </c>
      <c r="BE306" s="209">
        <v>-5</v>
      </c>
      <c r="BF306" s="209">
        <v>0</v>
      </c>
      <c r="BG306" s="209">
        <v>0</v>
      </c>
      <c r="BH306" s="209">
        <v>-1</v>
      </c>
      <c r="BI306" s="209">
        <v>-4</v>
      </c>
      <c r="BJ306" s="209">
        <v>0</v>
      </c>
      <c r="BK306" s="209">
        <v>-4</v>
      </c>
      <c r="BL306" s="209">
        <v>0</v>
      </c>
      <c r="BM306" s="209">
        <v>0</v>
      </c>
      <c r="BN306" s="209"/>
      <c r="BO306" s="209"/>
      <c r="BP306" s="209"/>
      <c r="BQ306" s="209"/>
      <c r="BR306" s="209"/>
      <c r="BS306" s="209"/>
    </row>
    <row r="307" spans="54:71" x14ac:dyDescent="0.25">
      <c r="BB307" s="229" t="s">
        <v>1796</v>
      </c>
      <c r="BC307" s="230" t="s">
        <v>22</v>
      </c>
      <c r="BD307" s="209">
        <v>39</v>
      </c>
      <c r="BE307" s="209">
        <v>-67</v>
      </c>
      <c r="BF307" s="209">
        <v>106</v>
      </c>
      <c r="BG307" s="209">
        <v>-15</v>
      </c>
      <c r="BH307" s="209">
        <v>-60</v>
      </c>
      <c r="BI307" s="209">
        <v>114</v>
      </c>
      <c r="BJ307" s="209">
        <v>-1</v>
      </c>
      <c r="BK307" s="209">
        <v>96</v>
      </c>
      <c r="BL307" s="209">
        <v>12</v>
      </c>
      <c r="BM307" s="209">
        <v>7</v>
      </c>
      <c r="BN307" s="209"/>
      <c r="BO307" s="209"/>
      <c r="BP307" s="209"/>
      <c r="BQ307" s="209"/>
      <c r="BR307" s="209"/>
      <c r="BS307" s="209"/>
    </row>
    <row r="308" spans="54:71" x14ac:dyDescent="0.25">
      <c r="BB308" s="229" t="s">
        <v>1797</v>
      </c>
      <c r="BC308" s="230" t="s">
        <v>32</v>
      </c>
      <c r="BD308" s="209">
        <v>-4</v>
      </c>
      <c r="BE308" s="209">
        <v>-4</v>
      </c>
      <c r="BF308" s="209">
        <v>0</v>
      </c>
      <c r="BG308" s="209">
        <v>0</v>
      </c>
      <c r="BH308" s="209">
        <v>0</v>
      </c>
      <c r="BI308" s="209">
        <v>-4</v>
      </c>
      <c r="BJ308" s="209">
        <v>0</v>
      </c>
      <c r="BK308" s="209">
        <v>-4</v>
      </c>
      <c r="BL308" s="209">
        <v>0</v>
      </c>
      <c r="BM308" s="209">
        <v>0</v>
      </c>
      <c r="BN308" s="209"/>
      <c r="BO308" s="209"/>
      <c r="BP308" s="209"/>
      <c r="BQ308" s="209"/>
      <c r="BR308" s="209"/>
      <c r="BS308" s="209"/>
    </row>
    <row r="309" spans="54:71" x14ac:dyDescent="0.25">
      <c r="BB309" s="229" t="s">
        <v>1798</v>
      </c>
      <c r="BC309" s="230" t="s">
        <v>231</v>
      </c>
      <c r="BD309" s="209">
        <v>-33</v>
      </c>
      <c r="BE309" s="209">
        <v>78</v>
      </c>
      <c r="BF309" s="209">
        <v>-111</v>
      </c>
      <c r="BG309" s="209">
        <v>136</v>
      </c>
      <c r="BH309" s="209">
        <v>-317</v>
      </c>
      <c r="BI309" s="209">
        <v>148</v>
      </c>
      <c r="BJ309" s="209">
        <v>22</v>
      </c>
      <c r="BK309" s="209">
        <v>148</v>
      </c>
      <c r="BL309" s="209">
        <v>-21</v>
      </c>
      <c r="BM309" s="209">
        <v>0</v>
      </c>
      <c r="BN309" s="209"/>
      <c r="BO309" s="209"/>
      <c r="BP309" s="209"/>
      <c r="BQ309" s="209"/>
      <c r="BR309" s="209"/>
      <c r="BS309" s="209"/>
    </row>
    <row r="310" spans="54:71" x14ac:dyDescent="0.25">
      <c r="BB310" s="229" t="s">
        <v>1799</v>
      </c>
      <c r="BC310" s="230" t="s">
        <v>741</v>
      </c>
      <c r="BD310" s="209">
        <v>0</v>
      </c>
      <c r="BE310" s="209">
        <v>0</v>
      </c>
      <c r="BF310" s="209">
        <v>0</v>
      </c>
      <c r="BG310" s="209">
        <v>11</v>
      </c>
      <c r="BH310" s="209">
        <v>17</v>
      </c>
      <c r="BI310" s="209">
        <v>-29</v>
      </c>
      <c r="BJ310" s="209">
        <v>0</v>
      </c>
      <c r="BK310" s="209">
        <v>-28</v>
      </c>
      <c r="BL310" s="209">
        <v>-1</v>
      </c>
      <c r="BM310" s="209">
        <v>0</v>
      </c>
      <c r="BN310" s="209"/>
      <c r="BO310" s="209"/>
      <c r="BP310" s="209"/>
      <c r="BQ310" s="209"/>
      <c r="BR310" s="209"/>
      <c r="BS310" s="209"/>
    </row>
    <row r="311" spans="54:71" x14ac:dyDescent="0.25">
      <c r="BB311" s="229" t="s">
        <v>1800</v>
      </c>
      <c r="BC311" s="230" t="s">
        <v>47</v>
      </c>
      <c r="BD311" s="209">
        <v>3689</v>
      </c>
      <c r="BE311" s="209">
        <v>1758</v>
      </c>
      <c r="BF311" s="209">
        <v>1931</v>
      </c>
      <c r="BG311" s="209">
        <v>1125</v>
      </c>
      <c r="BH311" s="209">
        <v>821</v>
      </c>
      <c r="BI311" s="209">
        <v>1743</v>
      </c>
      <c r="BJ311" s="209">
        <v>165</v>
      </c>
      <c r="BK311" s="209">
        <v>1297</v>
      </c>
      <c r="BL311" s="209">
        <v>282</v>
      </c>
      <c r="BM311" s="209">
        <v>0</v>
      </c>
      <c r="BN311" s="209"/>
      <c r="BO311" s="209"/>
      <c r="BP311" s="209"/>
      <c r="BQ311" s="209"/>
      <c r="BR311" s="209"/>
      <c r="BS311" s="209"/>
    </row>
    <row r="312" spans="54:71" x14ac:dyDescent="0.25">
      <c r="BB312" s="229" t="s">
        <v>1801</v>
      </c>
      <c r="BC312" s="230" t="s">
        <v>228</v>
      </c>
      <c r="BD312" s="209">
        <v>6</v>
      </c>
      <c r="BE312" s="209">
        <v>6</v>
      </c>
      <c r="BF312" s="209">
        <v>0</v>
      </c>
      <c r="BG312" s="209">
        <v>0</v>
      </c>
      <c r="BH312" s="209">
        <v>-5</v>
      </c>
      <c r="BI312" s="209">
        <v>9</v>
      </c>
      <c r="BJ312" s="209">
        <v>0</v>
      </c>
      <c r="BK312" s="209">
        <v>11</v>
      </c>
      <c r="BL312" s="209">
        <v>-1</v>
      </c>
      <c r="BM312" s="209">
        <v>0</v>
      </c>
      <c r="BN312" s="209"/>
      <c r="BO312" s="209"/>
      <c r="BP312" s="209"/>
      <c r="BQ312" s="209"/>
      <c r="BR312" s="209"/>
      <c r="BS312" s="209"/>
    </row>
    <row r="313" spans="54:71" x14ac:dyDescent="0.25">
      <c r="BB313" s="229" t="s">
        <v>1802</v>
      </c>
      <c r="BC313" s="230" t="s">
        <v>59</v>
      </c>
      <c r="BD313" s="209">
        <v>24</v>
      </c>
      <c r="BE313" s="209">
        <v>24</v>
      </c>
      <c r="BF313" s="209">
        <v>0</v>
      </c>
      <c r="BG313" s="209">
        <v>0</v>
      </c>
      <c r="BH313" s="209">
        <v>0</v>
      </c>
      <c r="BI313" s="209">
        <v>25</v>
      </c>
      <c r="BJ313" s="209">
        <v>-2</v>
      </c>
      <c r="BK313" s="209">
        <v>25</v>
      </c>
      <c r="BL313" s="209">
        <v>1</v>
      </c>
      <c r="BM313" s="209">
        <v>0</v>
      </c>
      <c r="BN313" s="209"/>
      <c r="BO313" s="209"/>
      <c r="BP313" s="209"/>
      <c r="BQ313" s="209"/>
      <c r="BR313" s="209"/>
      <c r="BS313" s="209"/>
    </row>
    <row r="314" spans="54:71" x14ac:dyDescent="0.25">
      <c r="BB314" s="229" t="s">
        <v>1803</v>
      </c>
      <c r="BC314" s="230" t="s">
        <v>686</v>
      </c>
      <c r="BD314" s="209">
        <v>7</v>
      </c>
      <c r="BE314" s="209">
        <v>7</v>
      </c>
      <c r="BF314" s="209">
        <v>0</v>
      </c>
      <c r="BG314" s="209">
        <v>0</v>
      </c>
      <c r="BH314" s="209">
        <v>3</v>
      </c>
      <c r="BI314" s="209">
        <v>4</v>
      </c>
      <c r="BJ314" s="209">
        <v>0</v>
      </c>
      <c r="BK314" s="209">
        <v>4</v>
      </c>
      <c r="BL314" s="209">
        <v>0</v>
      </c>
      <c r="BM314" s="209">
        <v>0</v>
      </c>
      <c r="BN314" s="209"/>
      <c r="BO314" s="209"/>
      <c r="BP314" s="209"/>
      <c r="BQ314" s="209"/>
      <c r="BR314" s="209"/>
      <c r="BS314" s="209"/>
    </row>
    <row r="315" spans="54:71" x14ac:dyDescent="0.25">
      <c r="BB315" s="229" t="s">
        <v>1804</v>
      </c>
      <c r="BC315" s="230" t="s">
        <v>611</v>
      </c>
      <c r="BD315" s="209">
        <v>2</v>
      </c>
      <c r="BE315" s="209">
        <v>2</v>
      </c>
      <c r="BF315" s="209">
        <v>0</v>
      </c>
      <c r="BG315" s="209">
        <v>0</v>
      </c>
      <c r="BH315" s="209">
        <v>2</v>
      </c>
      <c r="BI315" s="209">
        <v>0</v>
      </c>
      <c r="BJ315" s="209">
        <v>0</v>
      </c>
      <c r="BK315" s="209">
        <v>0</v>
      </c>
      <c r="BL315" s="209">
        <v>0</v>
      </c>
      <c r="BM315" s="209">
        <v>0</v>
      </c>
      <c r="BN315" s="209"/>
      <c r="BO315" s="209"/>
      <c r="BP315" s="209"/>
      <c r="BQ315" s="209"/>
      <c r="BR315" s="209"/>
      <c r="BS315" s="209"/>
    </row>
    <row r="316" spans="54:71" x14ac:dyDescent="0.25">
      <c r="BB316" s="229" t="s">
        <v>1805</v>
      </c>
      <c r="BC316" s="230" t="s">
        <v>1560</v>
      </c>
      <c r="BD316" s="209">
        <v>2</v>
      </c>
      <c r="BE316" s="209">
        <v>2</v>
      </c>
      <c r="BF316" s="209">
        <v>0</v>
      </c>
      <c r="BG316" s="209">
        <v>0</v>
      </c>
      <c r="BH316" s="209">
        <v>0</v>
      </c>
      <c r="BI316" s="209">
        <v>2</v>
      </c>
      <c r="BJ316" s="209">
        <v>0</v>
      </c>
      <c r="BK316" s="209">
        <v>1</v>
      </c>
      <c r="BL316" s="209">
        <v>0</v>
      </c>
      <c r="BM316" s="209">
        <v>0</v>
      </c>
      <c r="BN316" s="209"/>
      <c r="BO316" s="209"/>
      <c r="BP316" s="209"/>
      <c r="BQ316" s="209"/>
      <c r="BR316" s="209"/>
      <c r="BS316" s="209"/>
    </row>
    <row r="317" spans="54:71" x14ac:dyDescent="0.25">
      <c r="BB317" s="229" t="s">
        <v>1806</v>
      </c>
      <c r="BC317" s="230" t="s">
        <v>693</v>
      </c>
      <c r="BD317" s="209">
        <v>47</v>
      </c>
      <c r="BE317" s="209">
        <v>47</v>
      </c>
      <c r="BF317" s="209">
        <v>0</v>
      </c>
      <c r="BG317" s="209">
        <v>-1</v>
      </c>
      <c r="BH317" s="209">
        <v>46</v>
      </c>
      <c r="BI317" s="209">
        <v>1</v>
      </c>
      <c r="BJ317" s="209">
        <v>0</v>
      </c>
      <c r="BK317" s="209">
        <v>0</v>
      </c>
      <c r="BL317" s="209">
        <v>1</v>
      </c>
      <c r="BM317" s="209">
        <v>0</v>
      </c>
      <c r="BN317" s="209"/>
      <c r="BO317" s="209"/>
      <c r="BP317" s="209"/>
      <c r="BQ317" s="209"/>
      <c r="BR317" s="209"/>
      <c r="BS317" s="209"/>
    </row>
    <row r="318" spans="54:71" x14ac:dyDescent="0.25">
      <c r="BB318" s="229" t="s">
        <v>1807</v>
      </c>
      <c r="BC318" s="230" t="s">
        <v>526</v>
      </c>
      <c r="BD318" s="209">
        <v>31</v>
      </c>
      <c r="BE318" s="209">
        <v>29</v>
      </c>
      <c r="BF318" s="209">
        <v>1</v>
      </c>
      <c r="BG318" s="209">
        <v>0</v>
      </c>
      <c r="BH318" s="209">
        <v>0</v>
      </c>
      <c r="BI318" s="209">
        <v>31</v>
      </c>
      <c r="BJ318" s="209">
        <v>4</v>
      </c>
      <c r="BK318" s="209">
        <v>26</v>
      </c>
      <c r="BL318" s="209">
        <v>0</v>
      </c>
      <c r="BM318" s="209">
        <v>0</v>
      </c>
      <c r="BN318" s="209"/>
      <c r="BO318" s="209"/>
      <c r="BP318" s="209"/>
      <c r="BQ318" s="209"/>
      <c r="BR318" s="209"/>
      <c r="BS318" s="209"/>
    </row>
    <row r="319" spans="54:71" x14ac:dyDescent="0.25">
      <c r="BB319" s="229" t="s">
        <v>1808</v>
      </c>
      <c r="BC319" s="230" t="s">
        <v>263</v>
      </c>
      <c r="BD319" s="209">
        <v>10</v>
      </c>
      <c r="BE319" s="209">
        <v>10</v>
      </c>
      <c r="BF319" s="209">
        <v>0</v>
      </c>
      <c r="BG319" s="209">
        <v>12</v>
      </c>
      <c r="BH319" s="209">
        <v>-6</v>
      </c>
      <c r="BI319" s="209">
        <v>3</v>
      </c>
      <c r="BJ319" s="209">
        <v>0</v>
      </c>
      <c r="BK319" s="209">
        <v>3</v>
      </c>
      <c r="BL319" s="209">
        <v>0</v>
      </c>
      <c r="BM319" s="209">
        <v>0</v>
      </c>
      <c r="BN319" s="209"/>
      <c r="BO319" s="209"/>
      <c r="BP319" s="209"/>
      <c r="BQ319" s="209"/>
      <c r="BR319" s="209"/>
      <c r="BS319" s="209"/>
    </row>
    <row r="320" spans="54:71" x14ac:dyDescent="0.25">
      <c r="BB320" s="229" t="s">
        <v>1809</v>
      </c>
      <c r="BC320" s="230" t="s">
        <v>48</v>
      </c>
      <c r="BD320" s="209">
        <v>21</v>
      </c>
      <c r="BE320" s="209">
        <v>21</v>
      </c>
      <c r="BF320" s="209">
        <v>0</v>
      </c>
      <c r="BG320" s="209">
        <v>0</v>
      </c>
      <c r="BH320" s="209">
        <v>0</v>
      </c>
      <c r="BI320" s="209">
        <v>21</v>
      </c>
      <c r="BJ320" s="209">
        <v>0</v>
      </c>
      <c r="BK320" s="209">
        <v>21</v>
      </c>
      <c r="BL320" s="209">
        <v>0</v>
      </c>
      <c r="BM320" s="209">
        <v>0</v>
      </c>
      <c r="BN320" s="209"/>
      <c r="BO320" s="209"/>
      <c r="BP320" s="209"/>
      <c r="BQ320" s="209"/>
      <c r="BR320" s="209"/>
      <c r="BS320" s="209"/>
    </row>
    <row r="321" spans="54:71" x14ac:dyDescent="0.25">
      <c r="BB321" s="229" t="s">
        <v>1810</v>
      </c>
      <c r="BC321" s="230" t="s">
        <v>224</v>
      </c>
      <c r="BD321" s="209">
        <v>-26</v>
      </c>
      <c r="BE321" s="209">
        <v>-2</v>
      </c>
      <c r="BF321" s="209">
        <v>-23</v>
      </c>
      <c r="BG321" s="209">
        <v>151</v>
      </c>
      <c r="BH321" s="209">
        <v>62</v>
      </c>
      <c r="BI321" s="209">
        <v>-239</v>
      </c>
      <c r="BJ321" s="209">
        <v>0</v>
      </c>
      <c r="BK321" s="209">
        <v>-240</v>
      </c>
      <c r="BL321" s="209">
        <v>2</v>
      </c>
      <c r="BM321" s="209">
        <v>0</v>
      </c>
      <c r="BN321" s="209"/>
      <c r="BO321" s="209"/>
      <c r="BP321" s="209"/>
      <c r="BQ321" s="209"/>
      <c r="BR321" s="209"/>
      <c r="BS321" s="209"/>
    </row>
    <row r="322" spans="54:71" x14ac:dyDescent="0.25">
      <c r="BB322" s="229" t="s">
        <v>1811</v>
      </c>
      <c r="BC322" s="230" t="s">
        <v>60</v>
      </c>
      <c r="BD322" s="209">
        <v>95</v>
      </c>
      <c r="BE322" s="209">
        <v>111</v>
      </c>
      <c r="BF322" s="209">
        <v>-16</v>
      </c>
      <c r="BG322" s="209">
        <v>6</v>
      </c>
      <c r="BH322" s="209">
        <v>-32</v>
      </c>
      <c r="BI322" s="209">
        <v>121</v>
      </c>
      <c r="BJ322" s="209">
        <v>-2</v>
      </c>
      <c r="BK322" s="209">
        <v>127</v>
      </c>
      <c r="BL322" s="209">
        <v>-5</v>
      </c>
      <c r="BM322" s="209">
        <v>0</v>
      </c>
      <c r="BN322" s="209"/>
      <c r="BO322" s="209"/>
      <c r="BP322" s="209"/>
      <c r="BQ322" s="209"/>
      <c r="BR322" s="209"/>
      <c r="BS322" s="209"/>
    </row>
    <row r="323" spans="54:71" x14ac:dyDescent="0.25">
      <c r="BB323" s="229" t="s">
        <v>1812</v>
      </c>
      <c r="BC323" s="230" t="s">
        <v>39</v>
      </c>
      <c r="BD323" s="209">
        <v>-18</v>
      </c>
      <c r="BE323" s="209">
        <v>-18</v>
      </c>
      <c r="BF323" s="209">
        <v>0</v>
      </c>
      <c r="BG323" s="209">
        <v>-3</v>
      </c>
      <c r="BH323" s="209">
        <v>0</v>
      </c>
      <c r="BI323" s="209">
        <v>-16</v>
      </c>
      <c r="BJ323" s="209">
        <v>1</v>
      </c>
      <c r="BK323" s="209">
        <v>-15</v>
      </c>
      <c r="BL323" s="209">
        <v>-1</v>
      </c>
      <c r="BM323" s="209">
        <v>0</v>
      </c>
      <c r="BN323" s="209"/>
      <c r="BO323" s="209"/>
      <c r="BP323" s="209"/>
      <c r="BQ323" s="209"/>
      <c r="BR323" s="209"/>
      <c r="BS323" s="209"/>
    </row>
    <row r="324" spans="54:71" x14ac:dyDescent="0.25">
      <c r="BB324" s="229" t="s">
        <v>1813</v>
      </c>
      <c r="BC324" s="230" t="s">
        <v>55</v>
      </c>
      <c r="BD324" s="209">
        <v>100</v>
      </c>
      <c r="BE324" s="209">
        <v>58</v>
      </c>
      <c r="BF324" s="209">
        <v>41</v>
      </c>
      <c r="BG324" s="209">
        <v>0</v>
      </c>
      <c r="BH324" s="209">
        <v>-13</v>
      </c>
      <c r="BI324" s="209">
        <v>112</v>
      </c>
      <c r="BJ324" s="209">
        <v>-1</v>
      </c>
      <c r="BK324" s="209">
        <v>91</v>
      </c>
      <c r="BL324" s="209">
        <v>8</v>
      </c>
      <c r="BM324" s="209">
        <v>14</v>
      </c>
      <c r="BN324" s="209"/>
      <c r="BO324" s="209"/>
      <c r="BP324" s="209"/>
      <c r="BQ324" s="209"/>
      <c r="BR324" s="209"/>
      <c r="BS324" s="209"/>
    </row>
    <row r="325" spans="54:71" x14ac:dyDescent="0.25">
      <c r="BB325" s="229" t="s">
        <v>1814</v>
      </c>
      <c r="BC325" s="230" t="s">
        <v>237</v>
      </c>
      <c r="BD325" s="209">
        <v>325</v>
      </c>
      <c r="BE325" s="209">
        <v>325</v>
      </c>
      <c r="BF325" s="209">
        <v>0</v>
      </c>
      <c r="BG325" s="209">
        <v>25</v>
      </c>
      <c r="BH325" s="209">
        <v>-5</v>
      </c>
      <c r="BI325" s="209">
        <v>306</v>
      </c>
      <c r="BJ325" s="209">
        <v>-3</v>
      </c>
      <c r="BK325" s="209">
        <v>306</v>
      </c>
      <c r="BL325" s="209">
        <v>2</v>
      </c>
      <c r="BM325" s="209">
        <v>0</v>
      </c>
      <c r="BN325" s="209"/>
      <c r="BO325" s="209"/>
      <c r="BP325" s="209"/>
      <c r="BQ325" s="209"/>
      <c r="BR325" s="209"/>
      <c r="BS325" s="209"/>
    </row>
    <row r="326" spans="54:71" x14ac:dyDescent="0.25">
      <c r="BB326" s="229" t="s">
        <v>1815</v>
      </c>
      <c r="BC326" s="230" t="s">
        <v>16</v>
      </c>
      <c r="BD326" s="209">
        <v>-638</v>
      </c>
      <c r="BE326" s="209">
        <v>-51</v>
      </c>
      <c r="BF326" s="209">
        <v>-587</v>
      </c>
      <c r="BG326" s="209">
        <v>226</v>
      </c>
      <c r="BH326" s="209">
        <v>111</v>
      </c>
      <c r="BI326" s="209">
        <v>-975</v>
      </c>
      <c r="BJ326" s="209">
        <v>15</v>
      </c>
      <c r="BK326" s="209">
        <v>-740</v>
      </c>
      <c r="BL326" s="209">
        <v>-207</v>
      </c>
      <c r="BM326" s="209">
        <v>-42</v>
      </c>
      <c r="BN326" s="209"/>
      <c r="BO326" s="209"/>
      <c r="BP326" s="209"/>
      <c r="BQ326" s="209"/>
      <c r="BR326" s="209"/>
      <c r="BS326" s="209"/>
    </row>
    <row r="327" spans="54:71" x14ac:dyDescent="0.25">
      <c r="BB327" s="229" t="s">
        <v>1816</v>
      </c>
      <c r="BC327" s="230" t="s">
        <v>57</v>
      </c>
      <c r="BD327" s="209">
        <v>5</v>
      </c>
      <c r="BE327" s="209">
        <v>4</v>
      </c>
      <c r="BF327" s="209">
        <v>1</v>
      </c>
      <c r="BG327" s="209">
        <v>0</v>
      </c>
      <c r="BH327" s="209">
        <v>1</v>
      </c>
      <c r="BI327" s="209">
        <v>4</v>
      </c>
      <c r="BJ327" s="209">
        <v>1</v>
      </c>
      <c r="BK327" s="209">
        <v>2</v>
      </c>
      <c r="BL327" s="209">
        <v>0</v>
      </c>
      <c r="BM327" s="209">
        <v>0</v>
      </c>
      <c r="BN327" s="209"/>
      <c r="BO327" s="209"/>
      <c r="BP327" s="209"/>
      <c r="BQ327" s="209"/>
      <c r="BR327" s="209"/>
      <c r="BS327" s="209"/>
    </row>
    <row r="328" spans="54:71" x14ac:dyDescent="0.25">
      <c r="BB328" s="229" t="s">
        <v>1817</v>
      </c>
      <c r="BC328" s="230" t="s">
        <v>232</v>
      </c>
      <c r="BD328" s="209">
        <v>-53</v>
      </c>
      <c r="BE328" s="209">
        <v>-53</v>
      </c>
      <c r="BF328" s="209">
        <v>0</v>
      </c>
      <c r="BG328" s="209">
        <v>0</v>
      </c>
      <c r="BH328" s="209">
        <v>0</v>
      </c>
      <c r="BI328" s="209">
        <v>-53</v>
      </c>
      <c r="BJ328" s="209">
        <v>-3</v>
      </c>
      <c r="BK328" s="209">
        <v>-44</v>
      </c>
      <c r="BL328" s="209">
        <v>-6</v>
      </c>
      <c r="BM328" s="209">
        <v>0</v>
      </c>
      <c r="BN328" s="209"/>
      <c r="BO328" s="209"/>
      <c r="BP328" s="209"/>
      <c r="BQ328" s="209"/>
      <c r="BR328" s="209"/>
      <c r="BS328" s="209"/>
    </row>
    <row r="329" spans="54:71" x14ac:dyDescent="0.25">
      <c r="BB329" s="229" t="s">
        <v>1818</v>
      </c>
      <c r="BC329" s="230" t="s">
        <v>21</v>
      </c>
      <c r="BD329" s="209">
        <v>-48</v>
      </c>
      <c r="BE329" s="209">
        <v>-81</v>
      </c>
      <c r="BF329" s="209">
        <v>33</v>
      </c>
      <c r="BG329" s="209">
        <v>-2</v>
      </c>
      <c r="BH329" s="209">
        <v>25</v>
      </c>
      <c r="BI329" s="209">
        <v>-71</v>
      </c>
      <c r="BJ329" s="209">
        <v>0</v>
      </c>
      <c r="BK329" s="209">
        <v>-70</v>
      </c>
      <c r="BL329" s="209">
        <v>-1</v>
      </c>
      <c r="BM329" s="209">
        <v>0</v>
      </c>
      <c r="BN329" s="209"/>
      <c r="BO329" s="209"/>
      <c r="BP329" s="209"/>
      <c r="BQ329" s="209"/>
      <c r="BR329" s="209"/>
      <c r="BS329" s="209"/>
    </row>
    <row r="330" spans="54:71" x14ac:dyDescent="0.25">
      <c r="BB330" s="229" t="s">
        <v>1819</v>
      </c>
      <c r="BC330" s="230" t="s">
        <v>64</v>
      </c>
      <c r="BD330" s="209">
        <v>74</v>
      </c>
      <c r="BE330" s="209">
        <v>27</v>
      </c>
      <c r="BF330" s="209">
        <v>48</v>
      </c>
      <c r="BG330" s="209">
        <v>34</v>
      </c>
      <c r="BH330" s="209">
        <v>67</v>
      </c>
      <c r="BI330" s="209">
        <v>-26</v>
      </c>
      <c r="BJ330" s="209">
        <v>-3</v>
      </c>
      <c r="BK330" s="209">
        <v>-43</v>
      </c>
      <c r="BL330" s="209">
        <v>21</v>
      </c>
      <c r="BM330" s="209">
        <v>0</v>
      </c>
      <c r="BN330" s="209"/>
      <c r="BO330" s="209"/>
      <c r="BP330" s="209"/>
      <c r="BQ330" s="209"/>
      <c r="BR330" s="209"/>
      <c r="BS330" s="209"/>
    </row>
    <row r="331" spans="54:71" x14ac:dyDescent="0.25">
      <c r="BB331" s="229" t="s">
        <v>1820</v>
      </c>
      <c r="BC331" s="230" t="s">
        <v>49</v>
      </c>
      <c r="BD331" s="209">
        <v>284</v>
      </c>
      <c r="BE331" s="209">
        <v>361</v>
      </c>
      <c r="BF331" s="209">
        <v>-76</v>
      </c>
      <c r="BG331" s="209">
        <v>116</v>
      </c>
      <c r="BH331" s="209">
        <v>217</v>
      </c>
      <c r="BI331" s="209">
        <v>-49</v>
      </c>
      <c r="BJ331" s="209">
        <v>-15</v>
      </c>
      <c r="BK331" s="209">
        <v>-19</v>
      </c>
      <c r="BL331" s="209">
        <v>-15</v>
      </c>
      <c r="BM331" s="209">
        <v>0</v>
      </c>
      <c r="BN331" s="209"/>
      <c r="BO331" s="209"/>
      <c r="BP331" s="209"/>
      <c r="BQ331" s="209"/>
      <c r="BR331" s="209"/>
      <c r="BS331" s="209"/>
    </row>
    <row r="332" spans="54:71" x14ac:dyDescent="0.25">
      <c r="BB332" s="229" t="s">
        <v>1821</v>
      </c>
      <c r="BC332" s="230" t="s">
        <v>15</v>
      </c>
      <c r="BD332" s="209">
        <v>-186</v>
      </c>
      <c r="BE332" s="209">
        <v>-186</v>
      </c>
      <c r="BF332" s="209">
        <v>0</v>
      </c>
      <c r="BG332" s="209">
        <v>21</v>
      </c>
      <c r="BH332" s="209">
        <v>-169</v>
      </c>
      <c r="BI332" s="209">
        <v>-38</v>
      </c>
      <c r="BJ332" s="209">
        <v>-3</v>
      </c>
      <c r="BK332" s="209">
        <v>-34</v>
      </c>
      <c r="BL332" s="209">
        <v>-1</v>
      </c>
      <c r="BM332" s="209">
        <v>0</v>
      </c>
      <c r="BN332" s="209"/>
      <c r="BO332" s="209"/>
      <c r="BP332" s="209"/>
      <c r="BQ332" s="209"/>
      <c r="BR332" s="209"/>
      <c r="BS332" s="209"/>
    </row>
    <row r="333" spans="54:71" x14ac:dyDescent="0.25">
      <c r="BB333" s="229" t="s">
        <v>1822</v>
      </c>
      <c r="BC333" s="230" t="s">
        <v>266</v>
      </c>
      <c r="BD333" s="209">
        <v>1128</v>
      </c>
      <c r="BE333" s="209">
        <v>1321</v>
      </c>
      <c r="BF333" s="209">
        <v>-193</v>
      </c>
      <c r="BG333" s="209">
        <v>236</v>
      </c>
      <c r="BH333" s="209">
        <v>565</v>
      </c>
      <c r="BI333" s="209">
        <v>327</v>
      </c>
      <c r="BJ333" s="209">
        <v>182</v>
      </c>
      <c r="BK333" s="209">
        <v>138</v>
      </c>
      <c r="BL333" s="209">
        <v>7</v>
      </c>
      <c r="BM333" s="209">
        <v>0</v>
      </c>
      <c r="BN333" s="209"/>
      <c r="BO333" s="209"/>
      <c r="BP333" s="209"/>
      <c r="BQ333" s="209"/>
      <c r="BR333" s="209"/>
      <c r="BS333" s="209"/>
    </row>
    <row r="334" spans="54:71" x14ac:dyDescent="0.25">
      <c r="BB334" s="229" t="s">
        <v>1823</v>
      </c>
      <c r="BC334" s="230" t="s">
        <v>215</v>
      </c>
      <c r="BD334" s="209">
        <v>-728</v>
      </c>
      <c r="BE334" s="209">
        <v>-559</v>
      </c>
      <c r="BF334" s="209">
        <v>-169</v>
      </c>
      <c r="BG334" s="209">
        <v>-404</v>
      </c>
      <c r="BH334" s="209">
        <v>-255</v>
      </c>
      <c r="BI334" s="209">
        <v>-68</v>
      </c>
      <c r="BJ334" s="209">
        <v>18</v>
      </c>
      <c r="BK334" s="209">
        <v>-86</v>
      </c>
      <c r="BL334" s="209">
        <v>0</v>
      </c>
      <c r="BM334" s="209">
        <v>0</v>
      </c>
      <c r="BN334" s="209"/>
      <c r="BO334" s="209"/>
      <c r="BP334" s="209"/>
      <c r="BQ334" s="209"/>
      <c r="BR334" s="209"/>
      <c r="BS334" s="209"/>
    </row>
    <row r="335" spans="54:71" x14ac:dyDescent="0.25">
      <c r="BB335" s="229" t="s">
        <v>1824</v>
      </c>
      <c r="BC335" s="230" t="s">
        <v>61</v>
      </c>
      <c r="BD335" s="209">
        <v>88</v>
      </c>
      <c r="BE335" s="209">
        <v>88</v>
      </c>
      <c r="BF335" s="209">
        <v>0</v>
      </c>
      <c r="BG335" s="209">
        <v>3</v>
      </c>
      <c r="BH335" s="209">
        <v>-4</v>
      </c>
      <c r="BI335" s="209">
        <v>88</v>
      </c>
      <c r="BJ335" s="209">
        <v>-1</v>
      </c>
      <c r="BK335" s="209">
        <v>92</v>
      </c>
      <c r="BL335" s="209">
        <v>-1</v>
      </c>
      <c r="BM335" s="209">
        <v>0</v>
      </c>
      <c r="BN335" s="209"/>
      <c r="BO335" s="209"/>
      <c r="BP335" s="209"/>
      <c r="BQ335" s="209"/>
      <c r="BR335" s="209"/>
      <c r="BS335" s="209"/>
    </row>
    <row r="336" spans="54:71" x14ac:dyDescent="0.25">
      <c r="BB336" s="229" t="s">
        <v>1825</v>
      </c>
      <c r="BC336" s="230" t="s">
        <v>468</v>
      </c>
      <c r="BD336" s="209">
        <v>930</v>
      </c>
      <c r="BE336" s="209">
        <v>63</v>
      </c>
      <c r="BF336" s="209">
        <v>867</v>
      </c>
      <c r="BG336" s="209">
        <v>798</v>
      </c>
      <c r="BH336" s="209">
        <v>318</v>
      </c>
      <c r="BI336" s="209">
        <v>-187</v>
      </c>
      <c r="BJ336" s="209">
        <v>-82</v>
      </c>
      <c r="BK336" s="209">
        <v>-3</v>
      </c>
      <c r="BL336" s="209">
        <v>-103</v>
      </c>
      <c r="BM336" s="209">
        <v>0</v>
      </c>
      <c r="BN336" s="209"/>
      <c r="BO336" s="209"/>
      <c r="BP336" s="209"/>
      <c r="BQ336" s="209"/>
      <c r="BR336" s="209"/>
      <c r="BS336" s="209"/>
    </row>
    <row r="337" spans="54:71" x14ac:dyDescent="0.25">
      <c r="BB337" s="229" t="s">
        <v>307</v>
      </c>
      <c r="BC337" s="230" t="s">
        <v>317</v>
      </c>
      <c r="BD337" s="209">
        <v>928</v>
      </c>
      <c r="BE337" s="209">
        <v>1245</v>
      </c>
      <c r="BF337" s="209">
        <v>-317</v>
      </c>
      <c r="BG337" s="209">
        <v>400</v>
      </c>
      <c r="BH337" s="209">
        <v>-38</v>
      </c>
      <c r="BI337" s="209">
        <v>566</v>
      </c>
      <c r="BJ337" s="209">
        <v>-278</v>
      </c>
      <c r="BK337" s="209">
        <v>940</v>
      </c>
      <c r="BL337" s="209">
        <v>-87</v>
      </c>
      <c r="BM337" s="209">
        <v>-9</v>
      </c>
      <c r="BN337" s="209"/>
      <c r="BO337" s="209"/>
      <c r="BP337" s="209"/>
      <c r="BQ337" s="209"/>
      <c r="BR337" s="209"/>
      <c r="BS337" s="209"/>
    </row>
    <row r="338" spans="54:71" x14ac:dyDescent="0.25">
      <c r="BB338" s="229" t="s">
        <v>1826</v>
      </c>
      <c r="BC338" s="230" t="s">
        <v>35</v>
      </c>
      <c r="BD338" s="209">
        <v>981</v>
      </c>
      <c r="BE338" s="209">
        <v>701</v>
      </c>
      <c r="BF338" s="209">
        <v>281</v>
      </c>
      <c r="BG338" s="209">
        <v>723</v>
      </c>
      <c r="BH338" s="209">
        <v>-127</v>
      </c>
      <c r="BI338" s="209">
        <v>386</v>
      </c>
      <c r="BJ338" s="209">
        <v>111</v>
      </c>
      <c r="BK338" s="209">
        <v>257</v>
      </c>
      <c r="BL338" s="209">
        <v>21</v>
      </c>
      <c r="BM338" s="209">
        <v>-3</v>
      </c>
      <c r="BN338" s="209"/>
      <c r="BO338" s="209"/>
      <c r="BP338" s="209"/>
      <c r="BQ338" s="209"/>
      <c r="BR338" s="209"/>
      <c r="BS338" s="209"/>
    </row>
    <row r="339" spans="54:71" x14ac:dyDescent="0.25">
      <c r="BB339" s="229" t="s">
        <v>1827</v>
      </c>
      <c r="BC339" s="230" t="s">
        <v>37</v>
      </c>
      <c r="BD339" s="209">
        <v>964</v>
      </c>
      <c r="BE339" s="209">
        <v>1022</v>
      </c>
      <c r="BF339" s="209">
        <v>-58</v>
      </c>
      <c r="BG339" s="209">
        <v>351</v>
      </c>
      <c r="BH339" s="209">
        <v>181</v>
      </c>
      <c r="BI339" s="209">
        <v>431</v>
      </c>
      <c r="BJ339" s="209">
        <v>69</v>
      </c>
      <c r="BK339" s="209">
        <v>361</v>
      </c>
      <c r="BL339" s="209">
        <v>1</v>
      </c>
      <c r="BM339" s="209">
        <v>0</v>
      </c>
      <c r="BN339" s="209"/>
      <c r="BO339" s="209"/>
      <c r="BP339" s="209"/>
      <c r="BQ339" s="209"/>
      <c r="BR339" s="209"/>
      <c r="BS339" s="209"/>
    </row>
    <row r="340" spans="54:71" x14ac:dyDescent="0.25">
      <c r="BB340" s="229" t="s">
        <v>1828</v>
      </c>
      <c r="BC340" s="230" t="s">
        <v>38</v>
      </c>
      <c r="BD340" s="209">
        <v>953</v>
      </c>
      <c r="BE340" s="209">
        <v>999</v>
      </c>
      <c r="BF340" s="209">
        <v>-46</v>
      </c>
      <c r="BG340" s="209">
        <v>1875</v>
      </c>
      <c r="BH340" s="209">
        <v>756</v>
      </c>
      <c r="BI340" s="209">
        <v>-1679</v>
      </c>
      <c r="BJ340" s="209">
        <v>-2875</v>
      </c>
      <c r="BK340" s="209">
        <v>1280</v>
      </c>
      <c r="BL340" s="209">
        <v>-84</v>
      </c>
      <c r="BM340" s="209">
        <v>0</v>
      </c>
      <c r="BN340" s="209"/>
      <c r="BO340" s="209"/>
      <c r="BP340" s="209"/>
      <c r="BQ340" s="209"/>
      <c r="BR340" s="209"/>
      <c r="BS340" s="209"/>
    </row>
    <row r="341" spans="54:71" x14ac:dyDescent="0.25">
      <c r="BB341" s="231" t="s">
        <v>1829</v>
      </c>
      <c r="BC341" s="238" t="s">
        <v>251</v>
      </c>
      <c r="BD341" s="209">
        <v>1513</v>
      </c>
      <c r="BE341" s="209">
        <v>1364</v>
      </c>
      <c r="BF341" s="209">
        <v>149</v>
      </c>
      <c r="BG341" s="209">
        <v>11</v>
      </c>
      <c r="BH341" s="209">
        <v>1063</v>
      </c>
      <c r="BI341" s="209">
        <v>439</v>
      </c>
      <c r="BJ341" s="209">
        <v>-152</v>
      </c>
      <c r="BK341" s="209">
        <v>593</v>
      </c>
      <c r="BL341" s="209">
        <v>-2</v>
      </c>
      <c r="BM341" s="209">
        <v>0</v>
      </c>
      <c r="BN341" s="209"/>
      <c r="BO341" s="209"/>
      <c r="BP341" s="209"/>
      <c r="BQ341" s="209"/>
      <c r="BR341" s="209"/>
      <c r="BS341" s="209"/>
    </row>
    <row r="342" spans="54:71" x14ac:dyDescent="0.25">
      <c r="BB342" s="213" t="s">
        <v>336</v>
      </c>
      <c r="BC342" s="213" t="s">
        <v>133</v>
      </c>
      <c r="BD342" s="209">
        <v>-60</v>
      </c>
      <c r="BE342" s="209">
        <v>-60</v>
      </c>
      <c r="BF342" s="209">
        <v>0</v>
      </c>
      <c r="BG342" s="209">
        <v>13</v>
      </c>
      <c r="BH342" s="209">
        <v>-70</v>
      </c>
      <c r="BI342" s="209">
        <v>-2</v>
      </c>
      <c r="BJ342" s="209">
        <v>0</v>
      </c>
      <c r="BK342" s="209">
        <v>0</v>
      </c>
      <c r="BL342" s="209">
        <v>-2</v>
      </c>
      <c r="BM342" s="209">
        <v>0</v>
      </c>
    </row>
    <row r="343" spans="54:71" x14ac:dyDescent="0.25">
      <c r="BB343" s="213" t="s">
        <v>879</v>
      </c>
      <c r="BC343" s="213" t="s">
        <v>1838</v>
      </c>
      <c r="BD343" s="209">
        <v>0</v>
      </c>
      <c r="BE343" s="209">
        <v>0</v>
      </c>
      <c r="BF343" s="209">
        <v>0</v>
      </c>
      <c r="BG343" s="209">
        <v>0</v>
      </c>
      <c r="BH343" s="209">
        <v>0</v>
      </c>
      <c r="BI343" s="209" t="e">
        <v>#N/A</v>
      </c>
      <c r="BJ343" s="209">
        <v>0</v>
      </c>
      <c r="BK343" s="209">
        <v>0</v>
      </c>
      <c r="BL343" s="209">
        <v>0</v>
      </c>
      <c r="BM343" s="209">
        <v>0</v>
      </c>
    </row>
    <row r="344" spans="54:71" x14ac:dyDescent="0.25">
      <c r="BB344" s="213" t="s">
        <v>1434</v>
      </c>
      <c r="BC344" s="213" t="s">
        <v>1839</v>
      </c>
      <c r="BD344" s="209">
        <v>0</v>
      </c>
      <c r="BE344" s="209">
        <v>0</v>
      </c>
      <c r="BF344" s="209">
        <v>0</v>
      </c>
      <c r="BG344" s="209">
        <v>0</v>
      </c>
      <c r="BH344" s="209">
        <v>0</v>
      </c>
      <c r="BI344" s="209" t="e">
        <v>#N/A</v>
      </c>
      <c r="BJ344" s="209">
        <v>0</v>
      </c>
      <c r="BK344" s="209">
        <v>0</v>
      </c>
      <c r="BL344" s="209">
        <v>0</v>
      </c>
      <c r="BM344" s="209">
        <v>0</v>
      </c>
    </row>
  </sheetData>
  <mergeCells count="30">
    <mergeCell ref="BB11:BE11"/>
    <mergeCell ref="BB180:BE180"/>
    <mergeCell ref="AN11:AQ11"/>
    <mergeCell ref="AN55:AQ55"/>
    <mergeCell ref="G49:I49"/>
    <mergeCell ref="K49:S49"/>
    <mergeCell ref="G65:I65"/>
    <mergeCell ref="K65:S65"/>
    <mergeCell ref="G86:I86"/>
    <mergeCell ref="K86:S86"/>
    <mergeCell ref="G103:I103"/>
    <mergeCell ref="K103:S103"/>
    <mergeCell ref="Z55:AC55"/>
    <mergeCell ref="G11:I11"/>
    <mergeCell ref="G27:I27"/>
    <mergeCell ref="K27:S27"/>
    <mergeCell ref="K11:S11"/>
    <mergeCell ref="Z11:AC11"/>
    <mergeCell ref="C13:C17"/>
    <mergeCell ref="C18:C22"/>
    <mergeCell ref="C29:C33"/>
    <mergeCell ref="C88:C92"/>
    <mergeCell ref="C93:C97"/>
    <mergeCell ref="C105:C109"/>
    <mergeCell ref="C110:C114"/>
    <mergeCell ref="C34:C38"/>
    <mergeCell ref="C51:C55"/>
    <mergeCell ref="C56:C60"/>
    <mergeCell ref="C67:C71"/>
    <mergeCell ref="C72:C76"/>
  </mergeCells>
  <pageMargins left="0.7" right="0.7" top="0.75" bottom="0.75" header="0.3" footer="0.3"/>
  <pageSetup paperSize="9" orientation="portrait" r:id="rId1"/>
  <ignoredErrors>
    <ignoredError sqref="D14:D17 D19:D21 D30:D33 D35:D37 D89:D92 D94:D96 D52:D55 D57:D58 D68:D71 D106:D109 D111:D113 D73:D7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 codeName="Sheet34">
    <tabColor indexed="46"/>
  </sheetPr>
  <dimension ref="A1:BP274"/>
  <sheetViews>
    <sheetView showGridLines="0" zoomScaleNormal="100" workbookViewId="0">
      <selection activeCell="D5" sqref="D5:E5"/>
    </sheetView>
  </sheetViews>
  <sheetFormatPr defaultColWidth="9.6640625" defaultRowHeight="12" customHeight="1" x14ac:dyDescent="0.25"/>
  <cols>
    <col min="1" max="1" width="2.6640625" style="83" customWidth="1"/>
    <col min="2" max="2" width="5" style="83" customWidth="1"/>
    <col min="3" max="3" width="20.6640625" style="83" customWidth="1"/>
    <col min="4" max="4" width="2.6640625" style="83" customWidth="1"/>
    <col min="5" max="5" width="9.6640625" style="83" customWidth="1"/>
    <col min="6" max="6" width="2.6640625" style="83" customWidth="1"/>
    <col min="7" max="7" width="9.6640625" style="83" customWidth="1"/>
    <col min="8" max="8" width="2.6640625" style="83" customWidth="1"/>
    <col min="9" max="9" width="9.6640625" style="16" customWidth="1"/>
    <col min="10" max="10" width="2.6640625" style="16" customWidth="1"/>
    <col min="11" max="11" width="9.6640625" style="83" customWidth="1"/>
    <col min="12" max="12" width="2.6640625" style="83" customWidth="1"/>
    <col min="13" max="13" width="9.6640625" style="83" customWidth="1"/>
    <col min="14" max="14" width="2.6640625" style="83" customWidth="1"/>
    <col min="15" max="15" width="9.6640625" style="83" customWidth="1"/>
    <col min="16" max="16" width="2.6640625" style="83" customWidth="1"/>
    <col min="17" max="17" width="9.6640625" style="83" customWidth="1"/>
    <col min="18" max="18" width="2.6640625" style="83" customWidth="1"/>
    <col min="19" max="19" width="9.6640625" style="83" customWidth="1"/>
    <col min="20" max="20" width="3.44140625" style="83" customWidth="1"/>
    <col min="21" max="21" width="9.6640625" style="83" customWidth="1"/>
    <col min="22" max="22" width="2.77734375" style="83" customWidth="1"/>
    <col min="23" max="23" width="9.6640625" style="83" customWidth="1"/>
    <col min="24" max="24" width="3.77734375" style="83" customWidth="1"/>
    <col min="25" max="25" width="8.21875" style="83" customWidth="1"/>
    <col min="26" max="26" width="6.77734375" style="83" customWidth="1"/>
    <col min="27" max="27" width="8.109375" style="83" customWidth="1"/>
    <col min="28" max="28" width="8.77734375" style="83" customWidth="1"/>
    <col min="29" max="29" width="9.6640625" style="83" customWidth="1"/>
    <col min="30" max="30" width="2.6640625" style="83" customWidth="1"/>
    <col min="31" max="31" width="9.6640625" style="83" customWidth="1"/>
    <col min="32" max="32" width="2.6640625" style="83" customWidth="1"/>
    <col min="33" max="33" width="9.6640625" style="83" customWidth="1"/>
    <col min="34" max="34" width="2.6640625" style="83" customWidth="1"/>
    <col min="35" max="256" width="9.6640625" style="83"/>
    <col min="257" max="257" width="2.6640625" style="83" customWidth="1"/>
    <col min="258" max="258" width="5" style="83" customWidth="1"/>
    <col min="259" max="259" width="20.6640625" style="83" customWidth="1"/>
    <col min="260" max="260" width="2.6640625" style="83" customWidth="1"/>
    <col min="261" max="261" width="9.6640625" style="83" customWidth="1"/>
    <col min="262" max="262" width="2.6640625" style="83" customWidth="1"/>
    <col min="263" max="263" width="9.6640625" style="83" customWidth="1"/>
    <col min="264" max="264" width="2.6640625" style="83" customWidth="1"/>
    <col min="265" max="265" width="9.6640625" style="83" customWidth="1"/>
    <col min="266" max="266" width="2.6640625" style="83" customWidth="1"/>
    <col min="267" max="267" width="9.6640625" style="83" customWidth="1"/>
    <col min="268" max="268" width="2.6640625" style="83" customWidth="1"/>
    <col min="269" max="269" width="9.6640625" style="83" customWidth="1"/>
    <col min="270" max="270" width="2.6640625" style="83" customWidth="1"/>
    <col min="271" max="271" width="9.6640625" style="83" customWidth="1"/>
    <col min="272" max="272" width="2.6640625" style="83" customWidth="1"/>
    <col min="273" max="273" width="9.6640625" style="83" customWidth="1"/>
    <col min="274" max="274" width="2.6640625" style="83" customWidth="1"/>
    <col min="275" max="275" width="9.6640625" style="83" customWidth="1"/>
    <col min="276" max="276" width="3.44140625" style="83" customWidth="1"/>
    <col min="277" max="277" width="9.6640625" style="83" customWidth="1"/>
    <col min="278" max="278" width="2.77734375" style="83" customWidth="1"/>
    <col min="279" max="279" width="9.6640625" style="83" customWidth="1"/>
    <col min="280" max="280" width="3.77734375" style="83" customWidth="1"/>
    <col min="281" max="281" width="8.21875" style="83" customWidth="1"/>
    <col min="282" max="282" width="6.77734375" style="83" customWidth="1"/>
    <col min="283" max="283" width="7.109375" style="83" customWidth="1"/>
    <col min="284" max="284" width="8.77734375" style="83" customWidth="1"/>
    <col min="285" max="285" width="9.6640625" style="83" customWidth="1"/>
    <col min="286" max="286" width="2.6640625" style="83" customWidth="1"/>
    <col min="287" max="287" width="9.6640625" style="83" customWidth="1"/>
    <col min="288" max="288" width="2.6640625" style="83" customWidth="1"/>
    <col min="289" max="289" width="9.6640625" style="83" customWidth="1"/>
    <col min="290" max="290" width="2.6640625" style="83" customWidth="1"/>
    <col min="291" max="512" width="9.6640625" style="83"/>
    <col min="513" max="513" width="2.6640625" style="83" customWidth="1"/>
    <col min="514" max="514" width="5" style="83" customWidth="1"/>
    <col min="515" max="515" width="20.6640625" style="83" customWidth="1"/>
    <col min="516" max="516" width="2.6640625" style="83" customWidth="1"/>
    <col min="517" max="517" width="9.6640625" style="83" customWidth="1"/>
    <col min="518" max="518" width="2.6640625" style="83" customWidth="1"/>
    <col min="519" max="519" width="9.6640625" style="83" customWidth="1"/>
    <col min="520" max="520" width="2.6640625" style="83" customWidth="1"/>
    <col min="521" max="521" width="9.6640625" style="83" customWidth="1"/>
    <col min="522" max="522" width="2.6640625" style="83" customWidth="1"/>
    <col min="523" max="523" width="9.6640625" style="83" customWidth="1"/>
    <col min="524" max="524" width="2.6640625" style="83" customWidth="1"/>
    <col min="525" max="525" width="9.6640625" style="83" customWidth="1"/>
    <col min="526" max="526" width="2.6640625" style="83" customWidth="1"/>
    <col min="527" max="527" width="9.6640625" style="83" customWidth="1"/>
    <col min="528" max="528" width="2.6640625" style="83" customWidth="1"/>
    <col min="529" max="529" width="9.6640625" style="83" customWidth="1"/>
    <col min="530" max="530" width="2.6640625" style="83" customWidth="1"/>
    <col min="531" max="531" width="9.6640625" style="83" customWidth="1"/>
    <col min="532" max="532" width="3.44140625" style="83" customWidth="1"/>
    <col min="533" max="533" width="9.6640625" style="83" customWidth="1"/>
    <col min="534" max="534" width="2.77734375" style="83" customWidth="1"/>
    <col min="535" max="535" width="9.6640625" style="83" customWidth="1"/>
    <col min="536" max="536" width="3.77734375" style="83" customWidth="1"/>
    <col min="537" max="537" width="8.21875" style="83" customWidth="1"/>
    <col min="538" max="538" width="6.77734375" style="83" customWidth="1"/>
    <col min="539" max="539" width="7.109375" style="83" customWidth="1"/>
    <col min="540" max="540" width="8.77734375" style="83" customWidth="1"/>
    <col min="541" max="541" width="9.6640625" style="83" customWidth="1"/>
    <col min="542" max="542" width="2.6640625" style="83" customWidth="1"/>
    <col min="543" max="543" width="9.6640625" style="83" customWidth="1"/>
    <col min="544" max="544" width="2.6640625" style="83" customWidth="1"/>
    <col min="545" max="545" width="9.6640625" style="83" customWidth="1"/>
    <col min="546" max="546" width="2.6640625" style="83" customWidth="1"/>
    <col min="547" max="768" width="9.6640625" style="83"/>
    <col min="769" max="769" width="2.6640625" style="83" customWidth="1"/>
    <col min="770" max="770" width="5" style="83" customWidth="1"/>
    <col min="771" max="771" width="20.6640625" style="83" customWidth="1"/>
    <col min="772" max="772" width="2.6640625" style="83" customWidth="1"/>
    <col min="773" max="773" width="9.6640625" style="83" customWidth="1"/>
    <col min="774" max="774" width="2.6640625" style="83" customWidth="1"/>
    <col min="775" max="775" width="9.6640625" style="83" customWidth="1"/>
    <col min="776" max="776" width="2.6640625" style="83" customWidth="1"/>
    <col min="777" max="777" width="9.6640625" style="83" customWidth="1"/>
    <col min="778" max="778" width="2.6640625" style="83" customWidth="1"/>
    <col min="779" max="779" width="9.6640625" style="83" customWidth="1"/>
    <col min="780" max="780" width="2.6640625" style="83" customWidth="1"/>
    <col min="781" max="781" width="9.6640625" style="83" customWidth="1"/>
    <col min="782" max="782" width="2.6640625" style="83" customWidth="1"/>
    <col min="783" max="783" width="9.6640625" style="83" customWidth="1"/>
    <col min="784" max="784" width="2.6640625" style="83" customWidth="1"/>
    <col min="785" max="785" width="9.6640625" style="83" customWidth="1"/>
    <col min="786" max="786" width="2.6640625" style="83" customWidth="1"/>
    <col min="787" max="787" width="9.6640625" style="83" customWidth="1"/>
    <col min="788" max="788" width="3.44140625" style="83" customWidth="1"/>
    <col min="789" max="789" width="9.6640625" style="83" customWidth="1"/>
    <col min="790" max="790" width="2.77734375" style="83" customWidth="1"/>
    <col min="791" max="791" width="9.6640625" style="83" customWidth="1"/>
    <col min="792" max="792" width="3.77734375" style="83" customWidth="1"/>
    <col min="793" max="793" width="8.21875" style="83" customWidth="1"/>
    <col min="794" max="794" width="6.77734375" style="83" customWidth="1"/>
    <col min="795" max="795" width="7.109375" style="83" customWidth="1"/>
    <col min="796" max="796" width="8.77734375" style="83" customWidth="1"/>
    <col min="797" max="797" width="9.6640625" style="83" customWidth="1"/>
    <col min="798" max="798" width="2.6640625" style="83" customWidth="1"/>
    <col min="799" max="799" width="9.6640625" style="83" customWidth="1"/>
    <col min="800" max="800" width="2.6640625" style="83" customWidth="1"/>
    <col min="801" max="801" width="9.6640625" style="83" customWidth="1"/>
    <col min="802" max="802" width="2.6640625" style="83" customWidth="1"/>
    <col min="803" max="1024" width="9.6640625" style="83"/>
    <col min="1025" max="1025" width="2.6640625" style="83" customWidth="1"/>
    <col min="1026" max="1026" width="5" style="83" customWidth="1"/>
    <col min="1027" max="1027" width="20.6640625" style="83" customWidth="1"/>
    <col min="1028" max="1028" width="2.6640625" style="83" customWidth="1"/>
    <col min="1029" max="1029" width="9.6640625" style="83" customWidth="1"/>
    <col min="1030" max="1030" width="2.6640625" style="83" customWidth="1"/>
    <col min="1031" max="1031" width="9.6640625" style="83" customWidth="1"/>
    <col min="1032" max="1032" width="2.6640625" style="83" customWidth="1"/>
    <col min="1033" max="1033" width="9.6640625" style="83" customWidth="1"/>
    <col min="1034" max="1034" width="2.6640625" style="83" customWidth="1"/>
    <col min="1035" max="1035" width="9.6640625" style="83" customWidth="1"/>
    <col min="1036" max="1036" width="2.6640625" style="83" customWidth="1"/>
    <col min="1037" max="1037" width="9.6640625" style="83" customWidth="1"/>
    <col min="1038" max="1038" width="2.6640625" style="83" customWidth="1"/>
    <col min="1039" max="1039" width="9.6640625" style="83" customWidth="1"/>
    <col min="1040" max="1040" width="2.6640625" style="83" customWidth="1"/>
    <col min="1041" max="1041" width="9.6640625" style="83" customWidth="1"/>
    <col min="1042" max="1042" width="2.6640625" style="83" customWidth="1"/>
    <col min="1043" max="1043" width="9.6640625" style="83" customWidth="1"/>
    <col min="1044" max="1044" width="3.44140625" style="83" customWidth="1"/>
    <col min="1045" max="1045" width="9.6640625" style="83" customWidth="1"/>
    <col min="1046" max="1046" width="2.77734375" style="83" customWidth="1"/>
    <col min="1047" max="1047" width="9.6640625" style="83" customWidth="1"/>
    <col min="1048" max="1048" width="3.77734375" style="83" customWidth="1"/>
    <col min="1049" max="1049" width="8.21875" style="83" customWidth="1"/>
    <col min="1050" max="1050" width="6.77734375" style="83" customWidth="1"/>
    <col min="1051" max="1051" width="7.109375" style="83" customWidth="1"/>
    <col min="1052" max="1052" width="8.77734375" style="83" customWidth="1"/>
    <col min="1053" max="1053" width="9.6640625" style="83" customWidth="1"/>
    <col min="1054" max="1054" width="2.6640625" style="83" customWidth="1"/>
    <col min="1055" max="1055" width="9.6640625" style="83" customWidth="1"/>
    <col min="1056" max="1056" width="2.6640625" style="83" customWidth="1"/>
    <col min="1057" max="1057" width="9.6640625" style="83" customWidth="1"/>
    <col min="1058" max="1058" width="2.6640625" style="83" customWidth="1"/>
    <col min="1059" max="1280" width="9.6640625" style="83"/>
    <col min="1281" max="1281" width="2.6640625" style="83" customWidth="1"/>
    <col min="1282" max="1282" width="5" style="83" customWidth="1"/>
    <col min="1283" max="1283" width="20.6640625" style="83" customWidth="1"/>
    <col min="1284" max="1284" width="2.6640625" style="83" customWidth="1"/>
    <col min="1285" max="1285" width="9.6640625" style="83" customWidth="1"/>
    <col min="1286" max="1286" width="2.6640625" style="83" customWidth="1"/>
    <col min="1287" max="1287" width="9.6640625" style="83" customWidth="1"/>
    <col min="1288" max="1288" width="2.6640625" style="83" customWidth="1"/>
    <col min="1289" max="1289" width="9.6640625" style="83" customWidth="1"/>
    <col min="1290" max="1290" width="2.6640625" style="83" customWidth="1"/>
    <col min="1291" max="1291" width="9.6640625" style="83" customWidth="1"/>
    <col min="1292" max="1292" width="2.6640625" style="83" customWidth="1"/>
    <col min="1293" max="1293" width="9.6640625" style="83" customWidth="1"/>
    <col min="1294" max="1294" width="2.6640625" style="83" customWidth="1"/>
    <col min="1295" max="1295" width="9.6640625" style="83" customWidth="1"/>
    <col min="1296" max="1296" width="2.6640625" style="83" customWidth="1"/>
    <col min="1297" max="1297" width="9.6640625" style="83" customWidth="1"/>
    <col min="1298" max="1298" width="2.6640625" style="83" customWidth="1"/>
    <col min="1299" max="1299" width="9.6640625" style="83" customWidth="1"/>
    <col min="1300" max="1300" width="3.44140625" style="83" customWidth="1"/>
    <col min="1301" max="1301" width="9.6640625" style="83" customWidth="1"/>
    <col min="1302" max="1302" width="2.77734375" style="83" customWidth="1"/>
    <col min="1303" max="1303" width="9.6640625" style="83" customWidth="1"/>
    <col min="1304" max="1304" width="3.77734375" style="83" customWidth="1"/>
    <col min="1305" max="1305" width="8.21875" style="83" customWidth="1"/>
    <col min="1306" max="1306" width="6.77734375" style="83" customWidth="1"/>
    <col min="1307" max="1307" width="7.109375" style="83" customWidth="1"/>
    <col min="1308" max="1308" width="8.77734375" style="83" customWidth="1"/>
    <col min="1309" max="1309" width="9.6640625" style="83" customWidth="1"/>
    <col min="1310" max="1310" width="2.6640625" style="83" customWidth="1"/>
    <col min="1311" max="1311" width="9.6640625" style="83" customWidth="1"/>
    <col min="1312" max="1312" width="2.6640625" style="83" customWidth="1"/>
    <col min="1313" max="1313" width="9.6640625" style="83" customWidth="1"/>
    <col min="1314" max="1314" width="2.6640625" style="83" customWidth="1"/>
    <col min="1315" max="1536" width="9.6640625" style="83"/>
    <col min="1537" max="1537" width="2.6640625" style="83" customWidth="1"/>
    <col min="1538" max="1538" width="5" style="83" customWidth="1"/>
    <col min="1539" max="1539" width="20.6640625" style="83" customWidth="1"/>
    <col min="1540" max="1540" width="2.6640625" style="83" customWidth="1"/>
    <col min="1541" max="1541" width="9.6640625" style="83" customWidth="1"/>
    <col min="1542" max="1542" width="2.6640625" style="83" customWidth="1"/>
    <col min="1543" max="1543" width="9.6640625" style="83" customWidth="1"/>
    <col min="1544" max="1544" width="2.6640625" style="83" customWidth="1"/>
    <col min="1545" max="1545" width="9.6640625" style="83" customWidth="1"/>
    <col min="1546" max="1546" width="2.6640625" style="83" customWidth="1"/>
    <col min="1547" max="1547" width="9.6640625" style="83" customWidth="1"/>
    <col min="1548" max="1548" width="2.6640625" style="83" customWidth="1"/>
    <col min="1549" max="1549" width="9.6640625" style="83" customWidth="1"/>
    <col min="1550" max="1550" width="2.6640625" style="83" customWidth="1"/>
    <col min="1551" max="1551" width="9.6640625" style="83" customWidth="1"/>
    <col min="1552" max="1552" width="2.6640625" style="83" customWidth="1"/>
    <col min="1553" max="1553" width="9.6640625" style="83" customWidth="1"/>
    <col min="1554" max="1554" width="2.6640625" style="83" customWidth="1"/>
    <col min="1555" max="1555" width="9.6640625" style="83" customWidth="1"/>
    <col min="1556" max="1556" width="3.44140625" style="83" customWidth="1"/>
    <col min="1557" max="1557" width="9.6640625" style="83" customWidth="1"/>
    <col min="1558" max="1558" width="2.77734375" style="83" customWidth="1"/>
    <col min="1559" max="1559" width="9.6640625" style="83" customWidth="1"/>
    <col min="1560" max="1560" width="3.77734375" style="83" customWidth="1"/>
    <col min="1561" max="1561" width="8.21875" style="83" customWidth="1"/>
    <col min="1562" max="1562" width="6.77734375" style="83" customWidth="1"/>
    <col min="1563" max="1563" width="7.109375" style="83" customWidth="1"/>
    <col min="1564" max="1564" width="8.77734375" style="83" customWidth="1"/>
    <col min="1565" max="1565" width="9.6640625" style="83" customWidth="1"/>
    <col min="1566" max="1566" width="2.6640625" style="83" customWidth="1"/>
    <col min="1567" max="1567" width="9.6640625" style="83" customWidth="1"/>
    <col min="1568" max="1568" width="2.6640625" style="83" customWidth="1"/>
    <col min="1569" max="1569" width="9.6640625" style="83" customWidth="1"/>
    <col min="1570" max="1570" width="2.6640625" style="83" customWidth="1"/>
    <col min="1571" max="1792" width="9.6640625" style="83"/>
    <col min="1793" max="1793" width="2.6640625" style="83" customWidth="1"/>
    <col min="1794" max="1794" width="5" style="83" customWidth="1"/>
    <col min="1795" max="1795" width="20.6640625" style="83" customWidth="1"/>
    <col min="1796" max="1796" width="2.6640625" style="83" customWidth="1"/>
    <col min="1797" max="1797" width="9.6640625" style="83" customWidth="1"/>
    <col min="1798" max="1798" width="2.6640625" style="83" customWidth="1"/>
    <col min="1799" max="1799" width="9.6640625" style="83" customWidth="1"/>
    <col min="1800" max="1800" width="2.6640625" style="83" customWidth="1"/>
    <col min="1801" max="1801" width="9.6640625" style="83" customWidth="1"/>
    <col min="1802" max="1802" width="2.6640625" style="83" customWidth="1"/>
    <col min="1803" max="1803" width="9.6640625" style="83" customWidth="1"/>
    <col min="1804" max="1804" width="2.6640625" style="83" customWidth="1"/>
    <col min="1805" max="1805" width="9.6640625" style="83" customWidth="1"/>
    <col min="1806" max="1806" width="2.6640625" style="83" customWidth="1"/>
    <col min="1807" max="1807" width="9.6640625" style="83" customWidth="1"/>
    <col min="1808" max="1808" width="2.6640625" style="83" customWidth="1"/>
    <col min="1809" max="1809" width="9.6640625" style="83" customWidth="1"/>
    <col min="1810" max="1810" width="2.6640625" style="83" customWidth="1"/>
    <col min="1811" max="1811" width="9.6640625" style="83" customWidth="1"/>
    <col min="1812" max="1812" width="3.44140625" style="83" customWidth="1"/>
    <col min="1813" max="1813" width="9.6640625" style="83" customWidth="1"/>
    <col min="1814" max="1814" width="2.77734375" style="83" customWidth="1"/>
    <col min="1815" max="1815" width="9.6640625" style="83" customWidth="1"/>
    <col min="1816" max="1816" width="3.77734375" style="83" customWidth="1"/>
    <col min="1817" max="1817" width="8.21875" style="83" customWidth="1"/>
    <col min="1818" max="1818" width="6.77734375" style="83" customWidth="1"/>
    <col min="1819" max="1819" width="7.109375" style="83" customWidth="1"/>
    <col min="1820" max="1820" width="8.77734375" style="83" customWidth="1"/>
    <col min="1821" max="1821" width="9.6640625" style="83" customWidth="1"/>
    <col min="1822" max="1822" width="2.6640625" style="83" customWidth="1"/>
    <col min="1823" max="1823" width="9.6640625" style="83" customWidth="1"/>
    <col min="1824" max="1824" width="2.6640625" style="83" customWidth="1"/>
    <col min="1825" max="1825" width="9.6640625" style="83" customWidth="1"/>
    <col min="1826" max="1826" width="2.6640625" style="83" customWidth="1"/>
    <col min="1827" max="2048" width="9.6640625" style="83"/>
    <col min="2049" max="2049" width="2.6640625" style="83" customWidth="1"/>
    <col min="2050" max="2050" width="5" style="83" customWidth="1"/>
    <col min="2051" max="2051" width="20.6640625" style="83" customWidth="1"/>
    <col min="2052" max="2052" width="2.6640625" style="83" customWidth="1"/>
    <col min="2053" max="2053" width="9.6640625" style="83" customWidth="1"/>
    <col min="2054" max="2054" width="2.6640625" style="83" customWidth="1"/>
    <col min="2055" max="2055" width="9.6640625" style="83" customWidth="1"/>
    <col min="2056" max="2056" width="2.6640625" style="83" customWidth="1"/>
    <col min="2057" max="2057" width="9.6640625" style="83" customWidth="1"/>
    <col min="2058" max="2058" width="2.6640625" style="83" customWidth="1"/>
    <col min="2059" max="2059" width="9.6640625" style="83" customWidth="1"/>
    <col min="2060" max="2060" width="2.6640625" style="83" customWidth="1"/>
    <col min="2061" max="2061" width="9.6640625" style="83" customWidth="1"/>
    <col min="2062" max="2062" width="2.6640625" style="83" customWidth="1"/>
    <col min="2063" max="2063" width="9.6640625" style="83" customWidth="1"/>
    <col min="2064" max="2064" width="2.6640625" style="83" customWidth="1"/>
    <col min="2065" max="2065" width="9.6640625" style="83" customWidth="1"/>
    <col min="2066" max="2066" width="2.6640625" style="83" customWidth="1"/>
    <col min="2067" max="2067" width="9.6640625" style="83" customWidth="1"/>
    <col min="2068" max="2068" width="3.44140625" style="83" customWidth="1"/>
    <col min="2069" max="2069" width="9.6640625" style="83" customWidth="1"/>
    <col min="2070" max="2070" width="2.77734375" style="83" customWidth="1"/>
    <col min="2071" max="2071" width="9.6640625" style="83" customWidth="1"/>
    <col min="2072" max="2072" width="3.77734375" style="83" customWidth="1"/>
    <col min="2073" max="2073" width="8.21875" style="83" customWidth="1"/>
    <col min="2074" max="2074" width="6.77734375" style="83" customWidth="1"/>
    <col min="2075" max="2075" width="7.109375" style="83" customWidth="1"/>
    <col min="2076" max="2076" width="8.77734375" style="83" customWidth="1"/>
    <col min="2077" max="2077" width="9.6640625" style="83" customWidth="1"/>
    <col min="2078" max="2078" width="2.6640625" style="83" customWidth="1"/>
    <col min="2079" max="2079" width="9.6640625" style="83" customWidth="1"/>
    <col min="2080" max="2080" width="2.6640625" style="83" customWidth="1"/>
    <col min="2081" max="2081" width="9.6640625" style="83" customWidth="1"/>
    <col min="2082" max="2082" width="2.6640625" style="83" customWidth="1"/>
    <col min="2083" max="2304" width="9.6640625" style="83"/>
    <col min="2305" max="2305" width="2.6640625" style="83" customWidth="1"/>
    <col min="2306" max="2306" width="5" style="83" customWidth="1"/>
    <col min="2307" max="2307" width="20.6640625" style="83" customWidth="1"/>
    <col min="2308" max="2308" width="2.6640625" style="83" customWidth="1"/>
    <col min="2309" max="2309" width="9.6640625" style="83" customWidth="1"/>
    <col min="2310" max="2310" width="2.6640625" style="83" customWidth="1"/>
    <col min="2311" max="2311" width="9.6640625" style="83" customWidth="1"/>
    <col min="2312" max="2312" width="2.6640625" style="83" customWidth="1"/>
    <col min="2313" max="2313" width="9.6640625" style="83" customWidth="1"/>
    <col min="2314" max="2314" width="2.6640625" style="83" customWidth="1"/>
    <col min="2315" max="2315" width="9.6640625" style="83" customWidth="1"/>
    <col min="2316" max="2316" width="2.6640625" style="83" customWidth="1"/>
    <col min="2317" max="2317" width="9.6640625" style="83" customWidth="1"/>
    <col min="2318" max="2318" width="2.6640625" style="83" customWidth="1"/>
    <col min="2319" max="2319" width="9.6640625" style="83" customWidth="1"/>
    <col min="2320" max="2320" width="2.6640625" style="83" customWidth="1"/>
    <col min="2321" max="2321" width="9.6640625" style="83" customWidth="1"/>
    <col min="2322" max="2322" width="2.6640625" style="83" customWidth="1"/>
    <col min="2323" max="2323" width="9.6640625" style="83" customWidth="1"/>
    <col min="2324" max="2324" width="3.44140625" style="83" customWidth="1"/>
    <col min="2325" max="2325" width="9.6640625" style="83" customWidth="1"/>
    <col min="2326" max="2326" width="2.77734375" style="83" customWidth="1"/>
    <col min="2327" max="2327" width="9.6640625" style="83" customWidth="1"/>
    <col min="2328" max="2328" width="3.77734375" style="83" customWidth="1"/>
    <col min="2329" max="2329" width="8.21875" style="83" customWidth="1"/>
    <col min="2330" max="2330" width="6.77734375" style="83" customWidth="1"/>
    <col min="2331" max="2331" width="7.109375" style="83" customWidth="1"/>
    <col min="2332" max="2332" width="8.77734375" style="83" customWidth="1"/>
    <col min="2333" max="2333" width="9.6640625" style="83" customWidth="1"/>
    <col min="2334" max="2334" width="2.6640625" style="83" customWidth="1"/>
    <col min="2335" max="2335" width="9.6640625" style="83" customWidth="1"/>
    <col min="2336" max="2336" width="2.6640625" style="83" customWidth="1"/>
    <col min="2337" max="2337" width="9.6640625" style="83" customWidth="1"/>
    <col min="2338" max="2338" width="2.6640625" style="83" customWidth="1"/>
    <col min="2339" max="2560" width="9.6640625" style="83"/>
    <col min="2561" max="2561" width="2.6640625" style="83" customWidth="1"/>
    <col min="2562" max="2562" width="5" style="83" customWidth="1"/>
    <col min="2563" max="2563" width="20.6640625" style="83" customWidth="1"/>
    <col min="2564" max="2564" width="2.6640625" style="83" customWidth="1"/>
    <col min="2565" max="2565" width="9.6640625" style="83" customWidth="1"/>
    <col min="2566" max="2566" width="2.6640625" style="83" customWidth="1"/>
    <col min="2567" max="2567" width="9.6640625" style="83" customWidth="1"/>
    <col min="2568" max="2568" width="2.6640625" style="83" customWidth="1"/>
    <col min="2569" max="2569" width="9.6640625" style="83" customWidth="1"/>
    <col min="2570" max="2570" width="2.6640625" style="83" customWidth="1"/>
    <col min="2571" max="2571" width="9.6640625" style="83" customWidth="1"/>
    <col min="2572" max="2572" width="2.6640625" style="83" customWidth="1"/>
    <col min="2573" max="2573" width="9.6640625" style="83" customWidth="1"/>
    <col min="2574" max="2574" width="2.6640625" style="83" customWidth="1"/>
    <col min="2575" max="2575" width="9.6640625" style="83" customWidth="1"/>
    <col min="2576" max="2576" width="2.6640625" style="83" customWidth="1"/>
    <col min="2577" max="2577" width="9.6640625" style="83" customWidth="1"/>
    <col min="2578" max="2578" width="2.6640625" style="83" customWidth="1"/>
    <col min="2579" max="2579" width="9.6640625" style="83" customWidth="1"/>
    <col min="2580" max="2580" width="3.44140625" style="83" customWidth="1"/>
    <col min="2581" max="2581" width="9.6640625" style="83" customWidth="1"/>
    <col min="2582" max="2582" width="2.77734375" style="83" customWidth="1"/>
    <col min="2583" max="2583" width="9.6640625" style="83" customWidth="1"/>
    <col min="2584" max="2584" width="3.77734375" style="83" customWidth="1"/>
    <col min="2585" max="2585" width="8.21875" style="83" customWidth="1"/>
    <col min="2586" max="2586" width="6.77734375" style="83" customWidth="1"/>
    <col min="2587" max="2587" width="7.109375" style="83" customWidth="1"/>
    <col min="2588" max="2588" width="8.77734375" style="83" customWidth="1"/>
    <col min="2589" max="2589" width="9.6640625" style="83" customWidth="1"/>
    <col min="2590" max="2590" width="2.6640625" style="83" customWidth="1"/>
    <col min="2591" max="2591" width="9.6640625" style="83" customWidth="1"/>
    <col min="2592" max="2592" width="2.6640625" style="83" customWidth="1"/>
    <col min="2593" max="2593" width="9.6640625" style="83" customWidth="1"/>
    <col min="2594" max="2594" width="2.6640625" style="83" customWidth="1"/>
    <col min="2595" max="2816" width="9.6640625" style="83"/>
    <col min="2817" max="2817" width="2.6640625" style="83" customWidth="1"/>
    <col min="2818" max="2818" width="5" style="83" customWidth="1"/>
    <col min="2819" max="2819" width="20.6640625" style="83" customWidth="1"/>
    <col min="2820" max="2820" width="2.6640625" style="83" customWidth="1"/>
    <col min="2821" max="2821" width="9.6640625" style="83" customWidth="1"/>
    <col min="2822" max="2822" width="2.6640625" style="83" customWidth="1"/>
    <col min="2823" max="2823" width="9.6640625" style="83" customWidth="1"/>
    <col min="2824" max="2824" width="2.6640625" style="83" customWidth="1"/>
    <col min="2825" max="2825" width="9.6640625" style="83" customWidth="1"/>
    <col min="2826" max="2826" width="2.6640625" style="83" customWidth="1"/>
    <col min="2827" max="2827" width="9.6640625" style="83" customWidth="1"/>
    <col min="2828" max="2828" width="2.6640625" style="83" customWidth="1"/>
    <col min="2829" max="2829" width="9.6640625" style="83" customWidth="1"/>
    <col min="2830" max="2830" width="2.6640625" style="83" customWidth="1"/>
    <col min="2831" max="2831" width="9.6640625" style="83" customWidth="1"/>
    <col min="2832" max="2832" width="2.6640625" style="83" customWidth="1"/>
    <col min="2833" max="2833" width="9.6640625" style="83" customWidth="1"/>
    <col min="2834" max="2834" width="2.6640625" style="83" customWidth="1"/>
    <col min="2835" max="2835" width="9.6640625" style="83" customWidth="1"/>
    <col min="2836" max="2836" width="3.44140625" style="83" customWidth="1"/>
    <col min="2837" max="2837" width="9.6640625" style="83" customWidth="1"/>
    <col min="2838" max="2838" width="2.77734375" style="83" customWidth="1"/>
    <col min="2839" max="2839" width="9.6640625" style="83" customWidth="1"/>
    <col min="2840" max="2840" width="3.77734375" style="83" customWidth="1"/>
    <col min="2841" max="2841" width="8.21875" style="83" customWidth="1"/>
    <col min="2842" max="2842" width="6.77734375" style="83" customWidth="1"/>
    <col min="2843" max="2843" width="7.109375" style="83" customWidth="1"/>
    <col min="2844" max="2844" width="8.77734375" style="83" customWidth="1"/>
    <col min="2845" max="2845" width="9.6640625" style="83" customWidth="1"/>
    <col min="2846" max="2846" width="2.6640625" style="83" customWidth="1"/>
    <col min="2847" max="2847" width="9.6640625" style="83" customWidth="1"/>
    <col min="2848" max="2848" width="2.6640625" style="83" customWidth="1"/>
    <col min="2849" max="2849" width="9.6640625" style="83" customWidth="1"/>
    <col min="2850" max="2850" width="2.6640625" style="83" customWidth="1"/>
    <col min="2851" max="3072" width="9.6640625" style="83"/>
    <col min="3073" max="3073" width="2.6640625" style="83" customWidth="1"/>
    <col min="3074" max="3074" width="5" style="83" customWidth="1"/>
    <col min="3075" max="3075" width="20.6640625" style="83" customWidth="1"/>
    <col min="3076" max="3076" width="2.6640625" style="83" customWidth="1"/>
    <col min="3077" max="3077" width="9.6640625" style="83" customWidth="1"/>
    <col min="3078" max="3078" width="2.6640625" style="83" customWidth="1"/>
    <col min="3079" max="3079" width="9.6640625" style="83" customWidth="1"/>
    <col min="3080" max="3080" width="2.6640625" style="83" customWidth="1"/>
    <col min="3081" max="3081" width="9.6640625" style="83" customWidth="1"/>
    <col min="3082" max="3082" width="2.6640625" style="83" customWidth="1"/>
    <col min="3083" max="3083" width="9.6640625" style="83" customWidth="1"/>
    <col min="3084" max="3084" width="2.6640625" style="83" customWidth="1"/>
    <col min="3085" max="3085" width="9.6640625" style="83" customWidth="1"/>
    <col min="3086" max="3086" width="2.6640625" style="83" customWidth="1"/>
    <col min="3087" max="3087" width="9.6640625" style="83" customWidth="1"/>
    <col min="3088" max="3088" width="2.6640625" style="83" customWidth="1"/>
    <col min="3089" max="3089" width="9.6640625" style="83" customWidth="1"/>
    <col min="3090" max="3090" width="2.6640625" style="83" customWidth="1"/>
    <col min="3091" max="3091" width="9.6640625" style="83" customWidth="1"/>
    <col min="3092" max="3092" width="3.44140625" style="83" customWidth="1"/>
    <col min="3093" max="3093" width="9.6640625" style="83" customWidth="1"/>
    <col min="3094" max="3094" width="2.77734375" style="83" customWidth="1"/>
    <col min="3095" max="3095" width="9.6640625" style="83" customWidth="1"/>
    <col min="3096" max="3096" width="3.77734375" style="83" customWidth="1"/>
    <col min="3097" max="3097" width="8.21875" style="83" customWidth="1"/>
    <col min="3098" max="3098" width="6.77734375" style="83" customWidth="1"/>
    <col min="3099" max="3099" width="7.109375" style="83" customWidth="1"/>
    <col min="3100" max="3100" width="8.77734375" style="83" customWidth="1"/>
    <col min="3101" max="3101" width="9.6640625" style="83" customWidth="1"/>
    <col min="3102" max="3102" width="2.6640625" style="83" customWidth="1"/>
    <col min="3103" max="3103" width="9.6640625" style="83" customWidth="1"/>
    <col min="3104" max="3104" width="2.6640625" style="83" customWidth="1"/>
    <col min="3105" max="3105" width="9.6640625" style="83" customWidth="1"/>
    <col min="3106" max="3106" width="2.6640625" style="83" customWidth="1"/>
    <col min="3107" max="3328" width="9.6640625" style="83"/>
    <col min="3329" max="3329" width="2.6640625" style="83" customWidth="1"/>
    <col min="3330" max="3330" width="5" style="83" customWidth="1"/>
    <col min="3331" max="3331" width="20.6640625" style="83" customWidth="1"/>
    <col min="3332" max="3332" width="2.6640625" style="83" customWidth="1"/>
    <col min="3333" max="3333" width="9.6640625" style="83" customWidth="1"/>
    <col min="3334" max="3334" width="2.6640625" style="83" customWidth="1"/>
    <col min="3335" max="3335" width="9.6640625" style="83" customWidth="1"/>
    <col min="3336" max="3336" width="2.6640625" style="83" customWidth="1"/>
    <col min="3337" max="3337" width="9.6640625" style="83" customWidth="1"/>
    <col min="3338" max="3338" width="2.6640625" style="83" customWidth="1"/>
    <col min="3339" max="3339" width="9.6640625" style="83" customWidth="1"/>
    <col min="3340" max="3340" width="2.6640625" style="83" customWidth="1"/>
    <col min="3341" max="3341" width="9.6640625" style="83" customWidth="1"/>
    <col min="3342" max="3342" width="2.6640625" style="83" customWidth="1"/>
    <col min="3343" max="3343" width="9.6640625" style="83" customWidth="1"/>
    <col min="3344" max="3344" width="2.6640625" style="83" customWidth="1"/>
    <col min="3345" max="3345" width="9.6640625" style="83" customWidth="1"/>
    <col min="3346" max="3346" width="2.6640625" style="83" customWidth="1"/>
    <col min="3347" max="3347" width="9.6640625" style="83" customWidth="1"/>
    <col min="3348" max="3348" width="3.44140625" style="83" customWidth="1"/>
    <col min="3349" max="3349" width="9.6640625" style="83" customWidth="1"/>
    <col min="3350" max="3350" width="2.77734375" style="83" customWidth="1"/>
    <col min="3351" max="3351" width="9.6640625" style="83" customWidth="1"/>
    <col min="3352" max="3352" width="3.77734375" style="83" customWidth="1"/>
    <col min="3353" max="3353" width="8.21875" style="83" customWidth="1"/>
    <col min="3354" max="3354" width="6.77734375" style="83" customWidth="1"/>
    <col min="3355" max="3355" width="7.109375" style="83" customWidth="1"/>
    <col min="3356" max="3356" width="8.77734375" style="83" customWidth="1"/>
    <col min="3357" max="3357" width="9.6640625" style="83" customWidth="1"/>
    <col min="3358" max="3358" width="2.6640625" style="83" customWidth="1"/>
    <col min="3359" max="3359" width="9.6640625" style="83" customWidth="1"/>
    <col min="3360" max="3360" width="2.6640625" style="83" customWidth="1"/>
    <col min="3361" max="3361" width="9.6640625" style="83" customWidth="1"/>
    <col min="3362" max="3362" width="2.6640625" style="83" customWidth="1"/>
    <col min="3363" max="3584" width="9.6640625" style="83"/>
    <col min="3585" max="3585" width="2.6640625" style="83" customWidth="1"/>
    <col min="3586" max="3586" width="5" style="83" customWidth="1"/>
    <col min="3587" max="3587" width="20.6640625" style="83" customWidth="1"/>
    <col min="3588" max="3588" width="2.6640625" style="83" customWidth="1"/>
    <col min="3589" max="3589" width="9.6640625" style="83" customWidth="1"/>
    <col min="3590" max="3590" width="2.6640625" style="83" customWidth="1"/>
    <col min="3591" max="3591" width="9.6640625" style="83" customWidth="1"/>
    <col min="3592" max="3592" width="2.6640625" style="83" customWidth="1"/>
    <col min="3593" max="3593" width="9.6640625" style="83" customWidth="1"/>
    <col min="3594" max="3594" width="2.6640625" style="83" customWidth="1"/>
    <col min="3595" max="3595" width="9.6640625" style="83" customWidth="1"/>
    <col min="3596" max="3596" width="2.6640625" style="83" customWidth="1"/>
    <col min="3597" max="3597" width="9.6640625" style="83" customWidth="1"/>
    <col min="3598" max="3598" width="2.6640625" style="83" customWidth="1"/>
    <col min="3599" max="3599" width="9.6640625" style="83" customWidth="1"/>
    <col min="3600" max="3600" width="2.6640625" style="83" customWidth="1"/>
    <col min="3601" max="3601" width="9.6640625" style="83" customWidth="1"/>
    <col min="3602" max="3602" width="2.6640625" style="83" customWidth="1"/>
    <col min="3603" max="3603" width="9.6640625" style="83" customWidth="1"/>
    <col min="3604" max="3604" width="3.44140625" style="83" customWidth="1"/>
    <col min="3605" max="3605" width="9.6640625" style="83" customWidth="1"/>
    <col min="3606" max="3606" width="2.77734375" style="83" customWidth="1"/>
    <col min="3607" max="3607" width="9.6640625" style="83" customWidth="1"/>
    <col min="3608" max="3608" width="3.77734375" style="83" customWidth="1"/>
    <col min="3609" max="3609" width="8.21875" style="83" customWidth="1"/>
    <col min="3610" max="3610" width="6.77734375" style="83" customWidth="1"/>
    <col min="3611" max="3611" width="7.109375" style="83" customWidth="1"/>
    <col min="3612" max="3612" width="8.77734375" style="83" customWidth="1"/>
    <col min="3613" max="3613" width="9.6640625" style="83" customWidth="1"/>
    <col min="3614" max="3614" width="2.6640625" style="83" customWidth="1"/>
    <col min="3615" max="3615" width="9.6640625" style="83" customWidth="1"/>
    <col min="3616" max="3616" width="2.6640625" style="83" customWidth="1"/>
    <col min="3617" max="3617" width="9.6640625" style="83" customWidth="1"/>
    <col min="3618" max="3618" width="2.6640625" style="83" customWidth="1"/>
    <col min="3619" max="3840" width="9.6640625" style="83"/>
    <col min="3841" max="3841" width="2.6640625" style="83" customWidth="1"/>
    <col min="3842" max="3842" width="5" style="83" customWidth="1"/>
    <col min="3843" max="3843" width="20.6640625" style="83" customWidth="1"/>
    <col min="3844" max="3844" width="2.6640625" style="83" customWidth="1"/>
    <col min="3845" max="3845" width="9.6640625" style="83" customWidth="1"/>
    <col min="3846" max="3846" width="2.6640625" style="83" customWidth="1"/>
    <col min="3847" max="3847" width="9.6640625" style="83" customWidth="1"/>
    <col min="3848" max="3848" width="2.6640625" style="83" customWidth="1"/>
    <col min="3849" max="3849" width="9.6640625" style="83" customWidth="1"/>
    <col min="3850" max="3850" width="2.6640625" style="83" customWidth="1"/>
    <col min="3851" max="3851" width="9.6640625" style="83" customWidth="1"/>
    <col min="3852" max="3852" width="2.6640625" style="83" customWidth="1"/>
    <col min="3853" max="3853" width="9.6640625" style="83" customWidth="1"/>
    <col min="3854" max="3854" width="2.6640625" style="83" customWidth="1"/>
    <col min="3855" max="3855" width="9.6640625" style="83" customWidth="1"/>
    <col min="3856" max="3856" width="2.6640625" style="83" customWidth="1"/>
    <col min="3857" max="3857" width="9.6640625" style="83" customWidth="1"/>
    <col min="3858" max="3858" width="2.6640625" style="83" customWidth="1"/>
    <col min="3859" max="3859" width="9.6640625" style="83" customWidth="1"/>
    <col min="3860" max="3860" width="3.44140625" style="83" customWidth="1"/>
    <col min="3861" max="3861" width="9.6640625" style="83" customWidth="1"/>
    <col min="3862" max="3862" width="2.77734375" style="83" customWidth="1"/>
    <col min="3863" max="3863" width="9.6640625" style="83" customWidth="1"/>
    <col min="3864" max="3864" width="3.77734375" style="83" customWidth="1"/>
    <col min="3865" max="3865" width="8.21875" style="83" customWidth="1"/>
    <col min="3866" max="3866" width="6.77734375" style="83" customWidth="1"/>
    <col min="3867" max="3867" width="7.109375" style="83" customWidth="1"/>
    <col min="3868" max="3868" width="8.77734375" style="83" customWidth="1"/>
    <col min="3869" max="3869" width="9.6640625" style="83" customWidth="1"/>
    <col min="3870" max="3870" width="2.6640625" style="83" customWidth="1"/>
    <col min="3871" max="3871" width="9.6640625" style="83" customWidth="1"/>
    <col min="3872" max="3872" width="2.6640625" style="83" customWidth="1"/>
    <col min="3873" max="3873" width="9.6640625" style="83" customWidth="1"/>
    <col min="3874" max="3874" width="2.6640625" style="83" customWidth="1"/>
    <col min="3875" max="4096" width="9.6640625" style="83"/>
    <col min="4097" max="4097" width="2.6640625" style="83" customWidth="1"/>
    <col min="4098" max="4098" width="5" style="83" customWidth="1"/>
    <col min="4099" max="4099" width="20.6640625" style="83" customWidth="1"/>
    <col min="4100" max="4100" width="2.6640625" style="83" customWidth="1"/>
    <col min="4101" max="4101" width="9.6640625" style="83" customWidth="1"/>
    <col min="4102" max="4102" width="2.6640625" style="83" customWidth="1"/>
    <col min="4103" max="4103" width="9.6640625" style="83" customWidth="1"/>
    <col min="4104" max="4104" width="2.6640625" style="83" customWidth="1"/>
    <col min="4105" max="4105" width="9.6640625" style="83" customWidth="1"/>
    <col min="4106" max="4106" width="2.6640625" style="83" customWidth="1"/>
    <col min="4107" max="4107" width="9.6640625" style="83" customWidth="1"/>
    <col min="4108" max="4108" width="2.6640625" style="83" customWidth="1"/>
    <col min="4109" max="4109" width="9.6640625" style="83" customWidth="1"/>
    <col min="4110" max="4110" width="2.6640625" style="83" customWidth="1"/>
    <col min="4111" max="4111" width="9.6640625" style="83" customWidth="1"/>
    <col min="4112" max="4112" width="2.6640625" style="83" customWidth="1"/>
    <col min="4113" max="4113" width="9.6640625" style="83" customWidth="1"/>
    <col min="4114" max="4114" width="2.6640625" style="83" customWidth="1"/>
    <col min="4115" max="4115" width="9.6640625" style="83" customWidth="1"/>
    <col min="4116" max="4116" width="3.44140625" style="83" customWidth="1"/>
    <col min="4117" max="4117" width="9.6640625" style="83" customWidth="1"/>
    <col min="4118" max="4118" width="2.77734375" style="83" customWidth="1"/>
    <col min="4119" max="4119" width="9.6640625" style="83" customWidth="1"/>
    <col min="4120" max="4120" width="3.77734375" style="83" customWidth="1"/>
    <col min="4121" max="4121" width="8.21875" style="83" customWidth="1"/>
    <col min="4122" max="4122" width="6.77734375" style="83" customWidth="1"/>
    <col min="4123" max="4123" width="7.109375" style="83" customWidth="1"/>
    <col min="4124" max="4124" width="8.77734375" style="83" customWidth="1"/>
    <col min="4125" max="4125" width="9.6640625" style="83" customWidth="1"/>
    <col min="4126" max="4126" width="2.6640625" style="83" customWidth="1"/>
    <col min="4127" max="4127" width="9.6640625" style="83" customWidth="1"/>
    <col min="4128" max="4128" width="2.6640625" style="83" customWidth="1"/>
    <col min="4129" max="4129" width="9.6640625" style="83" customWidth="1"/>
    <col min="4130" max="4130" width="2.6640625" style="83" customWidth="1"/>
    <col min="4131" max="4352" width="9.6640625" style="83"/>
    <col min="4353" max="4353" width="2.6640625" style="83" customWidth="1"/>
    <col min="4354" max="4354" width="5" style="83" customWidth="1"/>
    <col min="4355" max="4355" width="20.6640625" style="83" customWidth="1"/>
    <col min="4356" max="4356" width="2.6640625" style="83" customWidth="1"/>
    <col min="4357" max="4357" width="9.6640625" style="83" customWidth="1"/>
    <col min="4358" max="4358" width="2.6640625" style="83" customWidth="1"/>
    <col min="4359" max="4359" width="9.6640625" style="83" customWidth="1"/>
    <col min="4360" max="4360" width="2.6640625" style="83" customWidth="1"/>
    <col min="4361" max="4361" width="9.6640625" style="83" customWidth="1"/>
    <col min="4362" max="4362" width="2.6640625" style="83" customWidth="1"/>
    <col min="4363" max="4363" width="9.6640625" style="83" customWidth="1"/>
    <col min="4364" max="4364" width="2.6640625" style="83" customWidth="1"/>
    <col min="4365" max="4365" width="9.6640625" style="83" customWidth="1"/>
    <col min="4366" max="4366" width="2.6640625" style="83" customWidth="1"/>
    <col min="4367" max="4367" width="9.6640625" style="83" customWidth="1"/>
    <col min="4368" max="4368" width="2.6640625" style="83" customWidth="1"/>
    <col min="4369" max="4369" width="9.6640625" style="83" customWidth="1"/>
    <col min="4370" max="4370" width="2.6640625" style="83" customWidth="1"/>
    <col min="4371" max="4371" width="9.6640625" style="83" customWidth="1"/>
    <col min="4372" max="4372" width="3.44140625" style="83" customWidth="1"/>
    <col min="4373" max="4373" width="9.6640625" style="83" customWidth="1"/>
    <col min="4374" max="4374" width="2.77734375" style="83" customWidth="1"/>
    <col min="4375" max="4375" width="9.6640625" style="83" customWidth="1"/>
    <col min="4376" max="4376" width="3.77734375" style="83" customWidth="1"/>
    <col min="4377" max="4377" width="8.21875" style="83" customWidth="1"/>
    <col min="4378" max="4378" width="6.77734375" style="83" customWidth="1"/>
    <col min="4379" max="4379" width="7.109375" style="83" customWidth="1"/>
    <col min="4380" max="4380" width="8.77734375" style="83" customWidth="1"/>
    <col min="4381" max="4381" width="9.6640625" style="83" customWidth="1"/>
    <col min="4382" max="4382" width="2.6640625" style="83" customWidth="1"/>
    <col min="4383" max="4383" width="9.6640625" style="83" customWidth="1"/>
    <col min="4384" max="4384" width="2.6640625" style="83" customWidth="1"/>
    <col min="4385" max="4385" width="9.6640625" style="83" customWidth="1"/>
    <col min="4386" max="4386" width="2.6640625" style="83" customWidth="1"/>
    <col min="4387" max="4608" width="9.6640625" style="83"/>
    <col min="4609" max="4609" width="2.6640625" style="83" customWidth="1"/>
    <col min="4610" max="4610" width="5" style="83" customWidth="1"/>
    <col min="4611" max="4611" width="20.6640625" style="83" customWidth="1"/>
    <col min="4612" max="4612" width="2.6640625" style="83" customWidth="1"/>
    <col min="4613" max="4613" width="9.6640625" style="83" customWidth="1"/>
    <col min="4614" max="4614" width="2.6640625" style="83" customWidth="1"/>
    <col min="4615" max="4615" width="9.6640625" style="83" customWidth="1"/>
    <col min="4616" max="4616" width="2.6640625" style="83" customWidth="1"/>
    <col min="4617" max="4617" width="9.6640625" style="83" customWidth="1"/>
    <col min="4618" max="4618" width="2.6640625" style="83" customWidth="1"/>
    <col min="4619" max="4619" width="9.6640625" style="83" customWidth="1"/>
    <col min="4620" max="4620" width="2.6640625" style="83" customWidth="1"/>
    <col min="4621" max="4621" width="9.6640625" style="83" customWidth="1"/>
    <col min="4622" max="4622" width="2.6640625" style="83" customWidth="1"/>
    <col min="4623" max="4623" width="9.6640625" style="83" customWidth="1"/>
    <col min="4624" max="4624" width="2.6640625" style="83" customWidth="1"/>
    <col min="4625" max="4625" width="9.6640625" style="83" customWidth="1"/>
    <col min="4626" max="4626" width="2.6640625" style="83" customWidth="1"/>
    <col min="4627" max="4627" width="9.6640625" style="83" customWidth="1"/>
    <col min="4628" max="4628" width="3.44140625" style="83" customWidth="1"/>
    <col min="4629" max="4629" width="9.6640625" style="83" customWidth="1"/>
    <col min="4630" max="4630" width="2.77734375" style="83" customWidth="1"/>
    <col min="4631" max="4631" width="9.6640625" style="83" customWidth="1"/>
    <col min="4632" max="4632" width="3.77734375" style="83" customWidth="1"/>
    <col min="4633" max="4633" width="8.21875" style="83" customWidth="1"/>
    <col min="4634" max="4634" width="6.77734375" style="83" customWidth="1"/>
    <col min="4635" max="4635" width="7.109375" style="83" customWidth="1"/>
    <col min="4636" max="4636" width="8.77734375" style="83" customWidth="1"/>
    <col min="4637" max="4637" width="9.6640625" style="83" customWidth="1"/>
    <col min="4638" max="4638" width="2.6640625" style="83" customWidth="1"/>
    <col min="4639" max="4639" width="9.6640625" style="83" customWidth="1"/>
    <col min="4640" max="4640" width="2.6640625" style="83" customWidth="1"/>
    <col min="4641" max="4641" width="9.6640625" style="83" customWidth="1"/>
    <col min="4642" max="4642" width="2.6640625" style="83" customWidth="1"/>
    <col min="4643" max="4864" width="9.6640625" style="83"/>
    <col min="4865" max="4865" width="2.6640625" style="83" customWidth="1"/>
    <col min="4866" max="4866" width="5" style="83" customWidth="1"/>
    <col min="4867" max="4867" width="20.6640625" style="83" customWidth="1"/>
    <col min="4868" max="4868" width="2.6640625" style="83" customWidth="1"/>
    <col min="4869" max="4869" width="9.6640625" style="83" customWidth="1"/>
    <col min="4870" max="4870" width="2.6640625" style="83" customWidth="1"/>
    <col min="4871" max="4871" width="9.6640625" style="83" customWidth="1"/>
    <col min="4872" max="4872" width="2.6640625" style="83" customWidth="1"/>
    <col min="4873" max="4873" width="9.6640625" style="83" customWidth="1"/>
    <col min="4874" max="4874" width="2.6640625" style="83" customWidth="1"/>
    <col min="4875" max="4875" width="9.6640625" style="83" customWidth="1"/>
    <col min="4876" max="4876" width="2.6640625" style="83" customWidth="1"/>
    <col min="4877" max="4877" width="9.6640625" style="83" customWidth="1"/>
    <col min="4878" max="4878" width="2.6640625" style="83" customWidth="1"/>
    <col min="4879" max="4879" width="9.6640625" style="83" customWidth="1"/>
    <col min="4880" max="4880" width="2.6640625" style="83" customWidth="1"/>
    <col min="4881" max="4881" width="9.6640625" style="83" customWidth="1"/>
    <col min="4882" max="4882" width="2.6640625" style="83" customWidth="1"/>
    <col min="4883" max="4883" width="9.6640625" style="83" customWidth="1"/>
    <col min="4884" max="4884" width="3.44140625" style="83" customWidth="1"/>
    <col min="4885" max="4885" width="9.6640625" style="83" customWidth="1"/>
    <col min="4886" max="4886" width="2.77734375" style="83" customWidth="1"/>
    <col min="4887" max="4887" width="9.6640625" style="83" customWidth="1"/>
    <col min="4888" max="4888" width="3.77734375" style="83" customWidth="1"/>
    <col min="4889" max="4889" width="8.21875" style="83" customWidth="1"/>
    <col min="4890" max="4890" width="6.77734375" style="83" customWidth="1"/>
    <col min="4891" max="4891" width="7.109375" style="83" customWidth="1"/>
    <col min="4892" max="4892" width="8.77734375" style="83" customWidth="1"/>
    <col min="4893" max="4893" width="9.6640625" style="83" customWidth="1"/>
    <col min="4894" max="4894" width="2.6640625" style="83" customWidth="1"/>
    <col min="4895" max="4895" width="9.6640625" style="83" customWidth="1"/>
    <col min="4896" max="4896" width="2.6640625" style="83" customWidth="1"/>
    <col min="4897" max="4897" width="9.6640625" style="83" customWidth="1"/>
    <col min="4898" max="4898" width="2.6640625" style="83" customWidth="1"/>
    <col min="4899" max="5120" width="9.6640625" style="83"/>
    <col min="5121" max="5121" width="2.6640625" style="83" customWidth="1"/>
    <col min="5122" max="5122" width="5" style="83" customWidth="1"/>
    <col min="5123" max="5123" width="20.6640625" style="83" customWidth="1"/>
    <col min="5124" max="5124" width="2.6640625" style="83" customWidth="1"/>
    <col min="5125" max="5125" width="9.6640625" style="83" customWidth="1"/>
    <col min="5126" max="5126" width="2.6640625" style="83" customWidth="1"/>
    <col min="5127" max="5127" width="9.6640625" style="83" customWidth="1"/>
    <col min="5128" max="5128" width="2.6640625" style="83" customWidth="1"/>
    <col min="5129" max="5129" width="9.6640625" style="83" customWidth="1"/>
    <col min="5130" max="5130" width="2.6640625" style="83" customWidth="1"/>
    <col min="5131" max="5131" width="9.6640625" style="83" customWidth="1"/>
    <col min="5132" max="5132" width="2.6640625" style="83" customWidth="1"/>
    <col min="5133" max="5133" width="9.6640625" style="83" customWidth="1"/>
    <col min="5134" max="5134" width="2.6640625" style="83" customWidth="1"/>
    <col min="5135" max="5135" width="9.6640625" style="83" customWidth="1"/>
    <col min="5136" max="5136" width="2.6640625" style="83" customWidth="1"/>
    <col min="5137" max="5137" width="9.6640625" style="83" customWidth="1"/>
    <col min="5138" max="5138" width="2.6640625" style="83" customWidth="1"/>
    <col min="5139" max="5139" width="9.6640625" style="83" customWidth="1"/>
    <col min="5140" max="5140" width="3.44140625" style="83" customWidth="1"/>
    <col min="5141" max="5141" width="9.6640625" style="83" customWidth="1"/>
    <col min="5142" max="5142" width="2.77734375" style="83" customWidth="1"/>
    <col min="5143" max="5143" width="9.6640625" style="83" customWidth="1"/>
    <col min="5144" max="5144" width="3.77734375" style="83" customWidth="1"/>
    <col min="5145" max="5145" width="8.21875" style="83" customWidth="1"/>
    <col min="5146" max="5146" width="6.77734375" style="83" customWidth="1"/>
    <col min="5147" max="5147" width="7.109375" style="83" customWidth="1"/>
    <col min="5148" max="5148" width="8.77734375" style="83" customWidth="1"/>
    <col min="5149" max="5149" width="9.6640625" style="83" customWidth="1"/>
    <col min="5150" max="5150" width="2.6640625" style="83" customWidth="1"/>
    <col min="5151" max="5151" width="9.6640625" style="83" customWidth="1"/>
    <col min="5152" max="5152" width="2.6640625" style="83" customWidth="1"/>
    <col min="5153" max="5153" width="9.6640625" style="83" customWidth="1"/>
    <col min="5154" max="5154" width="2.6640625" style="83" customWidth="1"/>
    <col min="5155" max="5376" width="9.6640625" style="83"/>
    <col min="5377" max="5377" width="2.6640625" style="83" customWidth="1"/>
    <col min="5378" max="5378" width="5" style="83" customWidth="1"/>
    <col min="5379" max="5379" width="20.6640625" style="83" customWidth="1"/>
    <col min="5380" max="5380" width="2.6640625" style="83" customWidth="1"/>
    <col min="5381" max="5381" width="9.6640625" style="83" customWidth="1"/>
    <col min="5382" max="5382" width="2.6640625" style="83" customWidth="1"/>
    <col min="5383" max="5383" width="9.6640625" style="83" customWidth="1"/>
    <col min="5384" max="5384" width="2.6640625" style="83" customWidth="1"/>
    <col min="5385" max="5385" width="9.6640625" style="83" customWidth="1"/>
    <col min="5386" max="5386" width="2.6640625" style="83" customWidth="1"/>
    <col min="5387" max="5387" width="9.6640625" style="83" customWidth="1"/>
    <col min="5388" max="5388" width="2.6640625" style="83" customWidth="1"/>
    <col min="5389" max="5389" width="9.6640625" style="83" customWidth="1"/>
    <col min="5390" max="5390" width="2.6640625" style="83" customWidth="1"/>
    <col min="5391" max="5391" width="9.6640625" style="83" customWidth="1"/>
    <col min="5392" max="5392" width="2.6640625" style="83" customWidth="1"/>
    <col min="5393" max="5393" width="9.6640625" style="83" customWidth="1"/>
    <col min="5394" max="5394" width="2.6640625" style="83" customWidth="1"/>
    <col min="5395" max="5395" width="9.6640625" style="83" customWidth="1"/>
    <col min="5396" max="5396" width="3.44140625" style="83" customWidth="1"/>
    <col min="5397" max="5397" width="9.6640625" style="83" customWidth="1"/>
    <col min="5398" max="5398" width="2.77734375" style="83" customWidth="1"/>
    <col min="5399" max="5399" width="9.6640625" style="83" customWidth="1"/>
    <col min="5400" max="5400" width="3.77734375" style="83" customWidth="1"/>
    <col min="5401" max="5401" width="8.21875" style="83" customWidth="1"/>
    <col min="5402" max="5402" width="6.77734375" style="83" customWidth="1"/>
    <col min="5403" max="5403" width="7.109375" style="83" customWidth="1"/>
    <col min="5404" max="5404" width="8.77734375" style="83" customWidth="1"/>
    <col min="5405" max="5405" width="9.6640625" style="83" customWidth="1"/>
    <col min="5406" max="5406" width="2.6640625" style="83" customWidth="1"/>
    <col min="5407" max="5407" width="9.6640625" style="83" customWidth="1"/>
    <col min="5408" max="5408" width="2.6640625" style="83" customWidth="1"/>
    <col min="5409" max="5409" width="9.6640625" style="83" customWidth="1"/>
    <col min="5410" max="5410" width="2.6640625" style="83" customWidth="1"/>
    <col min="5411" max="5632" width="9.6640625" style="83"/>
    <col min="5633" max="5633" width="2.6640625" style="83" customWidth="1"/>
    <col min="5634" max="5634" width="5" style="83" customWidth="1"/>
    <col min="5635" max="5635" width="20.6640625" style="83" customWidth="1"/>
    <col min="5636" max="5636" width="2.6640625" style="83" customWidth="1"/>
    <col min="5637" max="5637" width="9.6640625" style="83" customWidth="1"/>
    <col min="5638" max="5638" width="2.6640625" style="83" customWidth="1"/>
    <col min="5639" max="5639" width="9.6640625" style="83" customWidth="1"/>
    <col min="5640" max="5640" width="2.6640625" style="83" customWidth="1"/>
    <col min="5641" max="5641" width="9.6640625" style="83" customWidth="1"/>
    <col min="5642" max="5642" width="2.6640625" style="83" customWidth="1"/>
    <col min="5643" max="5643" width="9.6640625" style="83" customWidth="1"/>
    <col min="5644" max="5644" width="2.6640625" style="83" customWidth="1"/>
    <col min="5645" max="5645" width="9.6640625" style="83" customWidth="1"/>
    <col min="5646" max="5646" width="2.6640625" style="83" customWidth="1"/>
    <col min="5647" max="5647" width="9.6640625" style="83" customWidth="1"/>
    <col min="5648" max="5648" width="2.6640625" style="83" customWidth="1"/>
    <col min="5649" max="5649" width="9.6640625" style="83" customWidth="1"/>
    <col min="5650" max="5650" width="2.6640625" style="83" customWidth="1"/>
    <col min="5651" max="5651" width="9.6640625" style="83" customWidth="1"/>
    <col min="5652" max="5652" width="3.44140625" style="83" customWidth="1"/>
    <col min="5653" max="5653" width="9.6640625" style="83" customWidth="1"/>
    <col min="5654" max="5654" width="2.77734375" style="83" customWidth="1"/>
    <col min="5655" max="5655" width="9.6640625" style="83" customWidth="1"/>
    <col min="5656" max="5656" width="3.77734375" style="83" customWidth="1"/>
    <col min="5657" max="5657" width="8.21875" style="83" customWidth="1"/>
    <col min="5658" max="5658" width="6.77734375" style="83" customWidth="1"/>
    <col min="5659" max="5659" width="7.109375" style="83" customWidth="1"/>
    <col min="5660" max="5660" width="8.77734375" style="83" customWidth="1"/>
    <col min="5661" max="5661" width="9.6640625" style="83" customWidth="1"/>
    <col min="5662" max="5662" width="2.6640625" style="83" customWidth="1"/>
    <col min="5663" max="5663" width="9.6640625" style="83" customWidth="1"/>
    <col min="5664" max="5664" width="2.6640625" style="83" customWidth="1"/>
    <col min="5665" max="5665" width="9.6640625" style="83" customWidth="1"/>
    <col min="5666" max="5666" width="2.6640625" style="83" customWidth="1"/>
    <col min="5667" max="5888" width="9.6640625" style="83"/>
    <col min="5889" max="5889" width="2.6640625" style="83" customWidth="1"/>
    <col min="5890" max="5890" width="5" style="83" customWidth="1"/>
    <col min="5891" max="5891" width="20.6640625" style="83" customWidth="1"/>
    <col min="5892" max="5892" width="2.6640625" style="83" customWidth="1"/>
    <col min="5893" max="5893" width="9.6640625" style="83" customWidth="1"/>
    <col min="5894" max="5894" width="2.6640625" style="83" customWidth="1"/>
    <col min="5895" max="5895" width="9.6640625" style="83" customWidth="1"/>
    <col min="5896" max="5896" width="2.6640625" style="83" customWidth="1"/>
    <col min="5897" max="5897" width="9.6640625" style="83" customWidth="1"/>
    <col min="5898" max="5898" width="2.6640625" style="83" customWidth="1"/>
    <col min="5899" max="5899" width="9.6640625" style="83" customWidth="1"/>
    <col min="5900" max="5900" width="2.6640625" style="83" customWidth="1"/>
    <col min="5901" max="5901" width="9.6640625" style="83" customWidth="1"/>
    <col min="5902" max="5902" width="2.6640625" style="83" customWidth="1"/>
    <col min="5903" max="5903" width="9.6640625" style="83" customWidth="1"/>
    <col min="5904" max="5904" width="2.6640625" style="83" customWidth="1"/>
    <col min="5905" max="5905" width="9.6640625" style="83" customWidth="1"/>
    <col min="5906" max="5906" width="2.6640625" style="83" customWidth="1"/>
    <col min="5907" max="5907" width="9.6640625" style="83" customWidth="1"/>
    <col min="5908" max="5908" width="3.44140625" style="83" customWidth="1"/>
    <col min="5909" max="5909" width="9.6640625" style="83" customWidth="1"/>
    <col min="5910" max="5910" width="2.77734375" style="83" customWidth="1"/>
    <col min="5911" max="5911" width="9.6640625" style="83" customWidth="1"/>
    <col min="5912" max="5912" width="3.77734375" style="83" customWidth="1"/>
    <col min="5913" max="5913" width="8.21875" style="83" customWidth="1"/>
    <col min="5914" max="5914" width="6.77734375" style="83" customWidth="1"/>
    <col min="5915" max="5915" width="7.109375" style="83" customWidth="1"/>
    <col min="5916" max="5916" width="8.77734375" style="83" customWidth="1"/>
    <col min="5917" max="5917" width="9.6640625" style="83" customWidth="1"/>
    <col min="5918" max="5918" width="2.6640625" style="83" customWidth="1"/>
    <col min="5919" max="5919" width="9.6640625" style="83" customWidth="1"/>
    <col min="5920" max="5920" width="2.6640625" style="83" customWidth="1"/>
    <col min="5921" max="5921" width="9.6640625" style="83" customWidth="1"/>
    <col min="5922" max="5922" width="2.6640625" style="83" customWidth="1"/>
    <col min="5923" max="6144" width="9.6640625" style="83"/>
    <col min="6145" max="6145" width="2.6640625" style="83" customWidth="1"/>
    <col min="6146" max="6146" width="5" style="83" customWidth="1"/>
    <col min="6147" max="6147" width="20.6640625" style="83" customWidth="1"/>
    <col min="6148" max="6148" width="2.6640625" style="83" customWidth="1"/>
    <col min="6149" max="6149" width="9.6640625" style="83" customWidth="1"/>
    <col min="6150" max="6150" width="2.6640625" style="83" customWidth="1"/>
    <col min="6151" max="6151" width="9.6640625" style="83" customWidth="1"/>
    <col min="6152" max="6152" width="2.6640625" style="83" customWidth="1"/>
    <col min="6153" max="6153" width="9.6640625" style="83" customWidth="1"/>
    <col min="6154" max="6154" width="2.6640625" style="83" customWidth="1"/>
    <col min="6155" max="6155" width="9.6640625" style="83" customWidth="1"/>
    <col min="6156" max="6156" width="2.6640625" style="83" customWidth="1"/>
    <col min="6157" max="6157" width="9.6640625" style="83" customWidth="1"/>
    <col min="6158" max="6158" width="2.6640625" style="83" customWidth="1"/>
    <col min="6159" max="6159" width="9.6640625" style="83" customWidth="1"/>
    <col min="6160" max="6160" width="2.6640625" style="83" customWidth="1"/>
    <col min="6161" max="6161" width="9.6640625" style="83" customWidth="1"/>
    <col min="6162" max="6162" width="2.6640625" style="83" customWidth="1"/>
    <col min="6163" max="6163" width="9.6640625" style="83" customWidth="1"/>
    <col min="6164" max="6164" width="3.44140625" style="83" customWidth="1"/>
    <col min="6165" max="6165" width="9.6640625" style="83" customWidth="1"/>
    <col min="6166" max="6166" width="2.77734375" style="83" customWidth="1"/>
    <col min="6167" max="6167" width="9.6640625" style="83" customWidth="1"/>
    <col min="6168" max="6168" width="3.77734375" style="83" customWidth="1"/>
    <col min="6169" max="6169" width="8.21875" style="83" customWidth="1"/>
    <col min="6170" max="6170" width="6.77734375" style="83" customWidth="1"/>
    <col min="6171" max="6171" width="7.109375" style="83" customWidth="1"/>
    <col min="6172" max="6172" width="8.77734375" style="83" customWidth="1"/>
    <col min="6173" max="6173" width="9.6640625" style="83" customWidth="1"/>
    <col min="6174" max="6174" width="2.6640625" style="83" customWidth="1"/>
    <col min="6175" max="6175" width="9.6640625" style="83" customWidth="1"/>
    <col min="6176" max="6176" width="2.6640625" style="83" customWidth="1"/>
    <col min="6177" max="6177" width="9.6640625" style="83" customWidth="1"/>
    <col min="6178" max="6178" width="2.6640625" style="83" customWidth="1"/>
    <col min="6179" max="6400" width="9.6640625" style="83"/>
    <col min="6401" max="6401" width="2.6640625" style="83" customWidth="1"/>
    <col min="6402" max="6402" width="5" style="83" customWidth="1"/>
    <col min="6403" max="6403" width="20.6640625" style="83" customWidth="1"/>
    <col min="6404" max="6404" width="2.6640625" style="83" customWidth="1"/>
    <col min="6405" max="6405" width="9.6640625" style="83" customWidth="1"/>
    <col min="6406" max="6406" width="2.6640625" style="83" customWidth="1"/>
    <col min="6407" max="6407" width="9.6640625" style="83" customWidth="1"/>
    <col min="6408" max="6408" width="2.6640625" style="83" customWidth="1"/>
    <col min="6409" max="6409" width="9.6640625" style="83" customWidth="1"/>
    <col min="6410" max="6410" width="2.6640625" style="83" customWidth="1"/>
    <col min="6411" max="6411" width="9.6640625" style="83" customWidth="1"/>
    <col min="6412" max="6412" width="2.6640625" style="83" customWidth="1"/>
    <col min="6413" max="6413" width="9.6640625" style="83" customWidth="1"/>
    <col min="6414" max="6414" width="2.6640625" style="83" customWidth="1"/>
    <col min="6415" max="6415" width="9.6640625" style="83" customWidth="1"/>
    <col min="6416" max="6416" width="2.6640625" style="83" customWidth="1"/>
    <col min="6417" max="6417" width="9.6640625" style="83" customWidth="1"/>
    <col min="6418" max="6418" width="2.6640625" style="83" customWidth="1"/>
    <col min="6419" max="6419" width="9.6640625" style="83" customWidth="1"/>
    <col min="6420" max="6420" width="3.44140625" style="83" customWidth="1"/>
    <col min="6421" max="6421" width="9.6640625" style="83" customWidth="1"/>
    <col min="6422" max="6422" width="2.77734375" style="83" customWidth="1"/>
    <col min="6423" max="6423" width="9.6640625" style="83" customWidth="1"/>
    <col min="6424" max="6424" width="3.77734375" style="83" customWidth="1"/>
    <col min="6425" max="6425" width="8.21875" style="83" customWidth="1"/>
    <col min="6426" max="6426" width="6.77734375" style="83" customWidth="1"/>
    <col min="6427" max="6427" width="7.109375" style="83" customWidth="1"/>
    <col min="6428" max="6428" width="8.77734375" style="83" customWidth="1"/>
    <col min="6429" max="6429" width="9.6640625" style="83" customWidth="1"/>
    <col min="6430" max="6430" width="2.6640625" style="83" customWidth="1"/>
    <col min="6431" max="6431" width="9.6640625" style="83" customWidth="1"/>
    <col min="6432" max="6432" width="2.6640625" style="83" customWidth="1"/>
    <col min="6433" max="6433" width="9.6640625" style="83" customWidth="1"/>
    <col min="6434" max="6434" width="2.6640625" style="83" customWidth="1"/>
    <col min="6435" max="6656" width="9.6640625" style="83"/>
    <col min="6657" max="6657" width="2.6640625" style="83" customWidth="1"/>
    <col min="6658" max="6658" width="5" style="83" customWidth="1"/>
    <col min="6659" max="6659" width="20.6640625" style="83" customWidth="1"/>
    <col min="6660" max="6660" width="2.6640625" style="83" customWidth="1"/>
    <col min="6661" max="6661" width="9.6640625" style="83" customWidth="1"/>
    <col min="6662" max="6662" width="2.6640625" style="83" customWidth="1"/>
    <col min="6663" max="6663" width="9.6640625" style="83" customWidth="1"/>
    <col min="6664" max="6664" width="2.6640625" style="83" customWidth="1"/>
    <col min="6665" max="6665" width="9.6640625" style="83" customWidth="1"/>
    <col min="6666" max="6666" width="2.6640625" style="83" customWidth="1"/>
    <col min="6667" max="6667" width="9.6640625" style="83" customWidth="1"/>
    <col min="6668" max="6668" width="2.6640625" style="83" customWidth="1"/>
    <col min="6669" max="6669" width="9.6640625" style="83" customWidth="1"/>
    <col min="6670" max="6670" width="2.6640625" style="83" customWidth="1"/>
    <col min="6671" max="6671" width="9.6640625" style="83" customWidth="1"/>
    <col min="6672" max="6672" width="2.6640625" style="83" customWidth="1"/>
    <col min="6673" max="6673" width="9.6640625" style="83" customWidth="1"/>
    <col min="6674" max="6674" width="2.6640625" style="83" customWidth="1"/>
    <col min="6675" max="6675" width="9.6640625" style="83" customWidth="1"/>
    <col min="6676" max="6676" width="3.44140625" style="83" customWidth="1"/>
    <col min="6677" max="6677" width="9.6640625" style="83" customWidth="1"/>
    <col min="6678" max="6678" width="2.77734375" style="83" customWidth="1"/>
    <col min="6679" max="6679" width="9.6640625" style="83" customWidth="1"/>
    <col min="6680" max="6680" width="3.77734375" style="83" customWidth="1"/>
    <col min="6681" max="6681" width="8.21875" style="83" customWidth="1"/>
    <col min="6682" max="6682" width="6.77734375" style="83" customWidth="1"/>
    <col min="6683" max="6683" width="7.109375" style="83" customWidth="1"/>
    <col min="6684" max="6684" width="8.77734375" style="83" customWidth="1"/>
    <col min="6685" max="6685" width="9.6640625" style="83" customWidth="1"/>
    <col min="6686" max="6686" width="2.6640625" style="83" customWidth="1"/>
    <col min="6687" max="6687" width="9.6640625" style="83" customWidth="1"/>
    <col min="6688" max="6688" width="2.6640625" style="83" customWidth="1"/>
    <col min="6689" max="6689" width="9.6640625" style="83" customWidth="1"/>
    <col min="6690" max="6690" width="2.6640625" style="83" customWidth="1"/>
    <col min="6691" max="6912" width="9.6640625" style="83"/>
    <col min="6913" max="6913" width="2.6640625" style="83" customWidth="1"/>
    <col min="6914" max="6914" width="5" style="83" customWidth="1"/>
    <col min="6915" max="6915" width="20.6640625" style="83" customWidth="1"/>
    <col min="6916" max="6916" width="2.6640625" style="83" customWidth="1"/>
    <col min="6917" max="6917" width="9.6640625" style="83" customWidth="1"/>
    <col min="6918" max="6918" width="2.6640625" style="83" customWidth="1"/>
    <col min="6919" max="6919" width="9.6640625" style="83" customWidth="1"/>
    <col min="6920" max="6920" width="2.6640625" style="83" customWidth="1"/>
    <col min="6921" max="6921" width="9.6640625" style="83" customWidth="1"/>
    <col min="6922" max="6922" width="2.6640625" style="83" customWidth="1"/>
    <col min="6923" max="6923" width="9.6640625" style="83" customWidth="1"/>
    <col min="6924" max="6924" width="2.6640625" style="83" customWidth="1"/>
    <col min="6925" max="6925" width="9.6640625" style="83" customWidth="1"/>
    <col min="6926" max="6926" width="2.6640625" style="83" customWidth="1"/>
    <col min="6927" max="6927" width="9.6640625" style="83" customWidth="1"/>
    <col min="6928" max="6928" width="2.6640625" style="83" customWidth="1"/>
    <col min="6929" max="6929" width="9.6640625" style="83" customWidth="1"/>
    <col min="6930" max="6930" width="2.6640625" style="83" customWidth="1"/>
    <col min="6931" max="6931" width="9.6640625" style="83" customWidth="1"/>
    <col min="6932" max="6932" width="3.44140625" style="83" customWidth="1"/>
    <col min="6933" max="6933" width="9.6640625" style="83" customWidth="1"/>
    <col min="6934" max="6934" width="2.77734375" style="83" customWidth="1"/>
    <col min="6935" max="6935" width="9.6640625" style="83" customWidth="1"/>
    <col min="6936" max="6936" width="3.77734375" style="83" customWidth="1"/>
    <col min="6937" max="6937" width="8.21875" style="83" customWidth="1"/>
    <col min="6938" max="6938" width="6.77734375" style="83" customWidth="1"/>
    <col min="6939" max="6939" width="7.109375" style="83" customWidth="1"/>
    <col min="6940" max="6940" width="8.77734375" style="83" customWidth="1"/>
    <col min="6941" max="6941" width="9.6640625" style="83" customWidth="1"/>
    <col min="6942" max="6942" width="2.6640625" style="83" customWidth="1"/>
    <col min="6943" max="6943" width="9.6640625" style="83" customWidth="1"/>
    <col min="6944" max="6944" width="2.6640625" style="83" customWidth="1"/>
    <col min="6945" max="6945" width="9.6640625" style="83" customWidth="1"/>
    <col min="6946" max="6946" width="2.6640625" style="83" customWidth="1"/>
    <col min="6947" max="7168" width="9.6640625" style="83"/>
    <col min="7169" max="7169" width="2.6640625" style="83" customWidth="1"/>
    <col min="7170" max="7170" width="5" style="83" customWidth="1"/>
    <col min="7171" max="7171" width="20.6640625" style="83" customWidth="1"/>
    <col min="7172" max="7172" width="2.6640625" style="83" customWidth="1"/>
    <col min="7173" max="7173" width="9.6640625" style="83" customWidth="1"/>
    <col min="7174" max="7174" width="2.6640625" style="83" customWidth="1"/>
    <col min="7175" max="7175" width="9.6640625" style="83" customWidth="1"/>
    <col min="7176" max="7176" width="2.6640625" style="83" customWidth="1"/>
    <col min="7177" max="7177" width="9.6640625" style="83" customWidth="1"/>
    <col min="7178" max="7178" width="2.6640625" style="83" customWidth="1"/>
    <col min="7179" max="7179" width="9.6640625" style="83" customWidth="1"/>
    <col min="7180" max="7180" width="2.6640625" style="83" customWidth="1"/>
    <col min="7181" max="7181" width="9.6640625" style="83" customWidth="1"/>
    <col min="7182" max="7182" width="2.6640625" style="83" customWidth="1"/>
    <col min="7183" max="7183" width="9.6640625" style="83" customWidth="1"/>
    <col min="7184" max="7184" width="2.6640625" style="83" customWidth="1"/>
    <col min="7185" max="7185" width="9.6640625" style="83" customWidth="1"/>
    <col min="7186" max="7186" width="2.6640625" style="83" customWidth="1"/>
    <col min="7187" max="7187" width="9.6640625" style="83" customWidth="1"/>
    <col min="7188" max="7188" width="3.44140625" style="83" customWidth="1"/>
    <col min="7189" max="7189" width="9.6640625" style="83" customWidth="1"/>
    <col min="7190" max="7190" width="2.77734375" style="83" customWidth="1"/>
    <col min="7191" max="7191" width="9.6640625" style="83" customWidth="1"/>
    <col min="7192" max="7192" width="3.77734375" style="83" customWidth="1"/>
    <col min="7193" max="7193" width="8.21875" style="83" customWidth="1"/>
    <col min="7194" max="7194" width="6.77734375" style="83" customWidth="1"/>
    <col min="7195" max="7195" width="7.109375" style="83" customWidth="1"/>
    <col min="7196" max="7196" width="8.77734375" style="83" customWidth="1"/>
    <col min="7197" max="7197" width="9.6640625" style="83" customWidth="1"/>
    <col min="7198" max="7198" width="2.6640625" style="83" customWidth="1"/>
    <col min="7199" max="7199" width="9.6640625" style="83" customWidth="1"/>
    <col min="7200" max="7200" width="2.6640625" style="83" customWidth="1"/>
    <col min="7201" max="7201" width="9.6640625" style="83" customWidth="1"/>
    <col min="7202" max="7202" width="2.6640625" style="83" customWidth="1"/>
    <col min="7203" max="7424" width="9.6640625" style="83"/>
    <col min="7425" max="7425" width="2.6640625" style="83" customWidth="1"/>
    <col min="7426" max="7426" width="5" style="83" customWidth="1"/>
    <col min="7427" max="7427" width="20.6640625" style="83" customWidth="1"/>
    <col min="7428" max="7428" width="2.6640625" style="83" customWidth="1"/>
    <col min="7429" max="7429" width="9.6640625" style="83" customWidth="1"/>
    <col min="7430" max="7430" width="2.6640625" style="83" customWidth="1"/>
    <col min="7431" max="7431" width="9.6640625" style="83" customWidth="1"/>
    <col min="7432" max="7432" width="2.6640625" style="83" customWidth="1"/>
    <col min="7433" max="7433" width="9.6640625" style="83" customWidth="1"/>
    <col min="7434" max="7434" width="2.6640625" style="83" customWidth="1"/>
    <col min="7435" max="7435" width="9.6640625" style="83" customWidth="1"/>
    <col min="7436" max="7436" width="2.6640625" style="83" customWidth="1"/>
    <col min="7437" max="7437" width="9.6640625" style="83" customWidth="1"/>
    <col min="7438" max="7438" width="2.6640625" style="83" customWidth="1"/>
    <col min="7439" max="7439" width="9.6640625" style="83" customWidth="1"/>
    <col min="7440" max="7440" width="2.6640625" style="83" customWidth="1"/>
    <col min="7441" max="7441" width="9.6640625" style="83" customWidth="1"/>
    <col min="7442" max="7442" width="2.6640625" style="83" customWidth="1"/>
    <col min="7443" max="7443" width="9.6640625" style="83" customWidth="1"/>
    <col min="7444" max="7444" width="3.44140625" style="83" customWidth="1"/>
    <col min="7445" max="7445" width="9.6640625" style="83" customWidth="1"/>
    <col min="7446" max="7446" width="2.77734375" style="83" customWidth="1"/>
    <col min="7447" max="7447" width="9.6640625" style="83" customWidth="1"/>
    <col min="7448" max="7448" width="3.77734375" style="83" customWidth="1"/>
    <col min="7449" max="7449" width="8.21875" style="83" customWidth="1"/>
    <col min="7450" max="7450" width="6.77734375" style="83" customWidth="1"/>
    <col min="7451" max="7451" width="7.109375" style="83" customWidth="1"/>
    <col min="7452" max="7452" width="8.77734375" style="83" customWidth="1"/>
    <col min="7453" max="7453" width="9.6640625" style="83" customWidth="1"/>
    <col min="7454" max="7454" width="2.6640625" style="83" customWidth="1"/>
    <col min="7455" max="7455" width="9.6640625" style="83" customWidth="1"/>
    <col min="7456" max="7456" width="2.6640625" style="83" customWidth="1"/>
    <col min="7457" max="7457" width="9.6640625" style="83" customWidth="1"/>
    <col min="7458" max="7458" width="2.6640625" style="83" customWidth="1"/>
    <col min="7459" max="7680" width="9.6640625" style="83"/>
    <col min="7681" max="7681" width="2.6640625" style="83" customWidth="1"/>
    <col min="7682" max="7682" width="5" style="83" customWidth="1"/>
    <col min="7683" max="7683" width="20.6640625" style="83" customWidth="1"/>
    <col min="7684" max="7684" width="2.6640625" style="83" customWidth="1"/>
    <col min="7685" max="7685" width="9.6640625" style="83" customWidth="1"/>
    <col min="7686" max="7686" width="2.6640625" style="83" customWidth="1"/>
    <col min="7687" max="7687" width="9.6640625" style="83" customWidth="1"/>
    <col min="7688" max="7688" width="2.6640625" style="83" customWidth="1"/>
    <col min="7689" max="7689" width="9.6640625" style="83" customWidth="1"/>
    <col min="7690" max="7690" width="2.6640625" style="83" customWidth="1"/>
    <col min="7691" max="7691" width="9.6640625" style="83" customWidth="1"/>
    <col min="7692" max="7692" width="2.6640625" style="83" customWidth="1"/>
    <col min="7693" max="7693" width="9.6640625" style="83" customWidth="1"/>
    <col min="7694" max="7694" width="2.6640625" style="83" customWidth="1"/>
    <col min="7695" max="7695" width="9.6640625" style="83" customWidth="1"/>
    <col min="7696" max="7696" width="2.6640625" style="83" customWidth="1"/>
    <col min="7697" max="7697" width="9.6640625" style="83" customWidth="1"/>
    <col min="7698" max="7698" width="2.6640625" style="83" customWidth="1"/>
    <col min="7699" max="7699" width="9.6640625" style="83" customWidth="1"/>
    <col min="7700" max="7700" width="3.44140625" style="83" customWidth="1"/>
    <col min="7701" max="7701" width="9.6640625" style="83" customWidth="1"/>
    <col min="7702" max="7702" width="2.77734375" style="83" customWidth="1"/>
    <col min="7703" max="7703" width="9.6640625" style="83" customWidth="1"/>
    <col min="7704" max="7704" width="3.77734375" style="83" customWidth="1"/>
    <col min="7705" max="7705" width="8.21875" style="83" customWidth="1"/>
    <col min="7706" max="7706" width="6.77734375" style="83" customWidth="1"/>
    <col min="7707" max="7707" width="7.109375" style="83" customWidth="1"/>
    <col min="7708" max="7708" width="8.77734375" style="83" customWidth="1"/>
    <col min="7709" max="7709" width="9.6640625" style="83" customWidth="1"/>
    <col min="7710" max="7710" width="2.6640625" style="83" customWidth="1"/>
    <col min="7711" max="7711" width="9.6640625" style="83" customWidth="1"/>
    <col min="7712" max="7712" width="2.6640625" style="83" customWidth="1"/>
    <col min="7713" max="7713" width="9.6640625" style="83" customWidth="1"/>
    <col min="7714" max="7714" width="2.6640625" style="83" customWidth="1"/>
    <col min="7715" max="7936" width="9.6640625" style="83"/>
    <col min="7937" max="7937" width="2.6640625" style="83" customWidth="1"/>
    <col min="7938" max="7938" width="5" style="83" customWidth="1"/>
    <col min="7939" max="7939" width="20.6640625" style="83" customWidth="1"/>
    <col min="7940" max="7940" width="2.6640625" style="83" customWidth="1"/>
    <col min="7941" max="7941" width="9.6640625" style="83" customWidth="1"/>
    <col min="7942" max="7942" width="2.6640625" style="83" customWidth="1"/>
    <col min="7943" max="7943" width="9.6640625" style="83" customWidth="1"/>
    <col min="7944" max="7944" width="2.6640625" style="83" customWidth="1"/>
    <col min="7945" max="7945" width="9.6640625" style="83" customWidth="1"/>
    <col min="7946" max="7946" width="2.6640625" style="83" customWidth="1"/>
    <col min="7947" max="7947" width="9.6640625" style="83" customWidth="1"/>
    <col min="7948" max="7948" width="2.6640625" style="83" customWidth="1"/>
    <col min="7949" max="7949" width="9.6640625" style="83" customWidth="1"/>
    <col min="7950" max="7950" width="2.6640625" style="83" customWidth="1"/>
    <col min="7951" max="7951" width="9.6640625" style="83" customWidth="1"/>
    <col min="7952" max="7952" width="2.6640625" style="83" customWidth="1"/>
    <col min="7953" max="7953" width="9.6640625" style="83" customWidth="1"/>
    <col min="7954" max="7954" width="2.6640625" style="83" customWidth="1"/>
    <col min="7955" max="7955" width="9.6640625" style="83" customWidth="1"/>
    <col min="7956" max="7956" width="3.44140625" style="83" customWidth="1"/>
    <col min="7957" max="7957" width="9.6640625" style="83" customWidth="1"/>
    <col min="7958" max="7958" width="2.77734375" style="83" customWidth="1"/>
    <col min="7959" max="7959" width="9.6640625" style="83" customWidth="1"/>
    <col min="7960" max="7960" width="3.77734375" style="83" customWidth="1"/>
    <col min="7961" max="7961" width="8.21875" style="83" customWidth="1"/>
    <col min="7962" max="7962" width="6.77734375" style="83" customWidth="1"/>
    <col min="7963" max="7963" width="7.109375" style="83" customWidth="1"/>
    <col min="7964" max="7964" width="8.77734375" style="83" customWidth="1"/>
    <col min="7965" max="7965" width="9.6640625" style="83" customWidth="1"/>
    <col min="7966" max="7966" width="2.6640625" style="83" customWidth="1"/>
    <col min="7967" max="7967" width="9.6640625" style="83" customWidth="1"/>
    <col min="7968" max="7968" width="2.6640625" style="83" customWidth="1"/>
    <col min="7969" max="7969" width="9.6640625" style="83" customWidth="1"/>
    <col min="7970" max="7970" width="2.6640625" style="83" customWidth="1"/>
    <col min="7971" max="8192" width="9.6640625" style="83"/>
    <col min="8193" max="8193" width="2.6640625" style="83" customWidth="1"/>
    <col min="8194" max="8194" width="5" style="83" customWidth="1"/>
    <col min="8195" max="8195" width="20.6640625" style="83" customWidth="1"/>
    <col min="8196" max="8196" width="2.6640625" style="83" customWidth="1"/>
    <col min="8197" max="8197" width="9.6640625" style="83" customWidth="1"/>
    <col min="8198" max="8198" width="2.6640625" style="83" customWidth="1"/>
    <col min="8199" max="8199" width="9.6640625" style="83" customWidth="1"/>
    <col min="8200" max="8200" width="2.6640625" style="83" customWidth="1"/>
    <col min="8201" max="8201" width="9.6640625" style="83" customWidth="1"/>
    <col min="8202" max="8202" width="2.6640625" style="83" customWidth="1"/>
    <col min="8203" max="8203" width="9.6640625" style="83" customWidth="1"/>
    <col min="8204" max="8204" width="2.6640625" style="83" customWidth="1"/>
    <col min="8205" max="8205" width="9.6640625" style="83" customWidth="1"/>
    <col min="8206" max="8206" width="2.6640625" style="83" customWidth="1"/>
    <col min="8207" max="8207" width="9.6640625" style="83" customWidth="1"/>
    <col min="8208" max="8208" width="2.6640625" style="83" customWidth="1"/>
    <col min="8209" max="8209" width="9.6640625" style="83" customWidth="1"/>
    <col min="8210" max="8210" width="2.6640625" style="83" customWidth="1"/>
    <col min="8211" max="8211" width="9.6640625" style="83" customWidth="1"/>
    <col min="8212" max="8212" width="3.44140625" style="83" customWidth="1"/>
    <col min="8213" max="8213" width="9.6640625" style="83" customWidth="1"/>
    <col min="8214" max="8214" width="2.77734375" style="83" customWidth="1"/>
    <col min="8215" max="8215" width="9.6640625" style="83" customWidth="1"/>
    <col min="8216" max="8216" width="3.77734375" style="83" customWidth="1"/>
    <col min="8217" max="8217" width="8.21875" style="83" customWidth="1"/>
    <col min="8218" max="8218" width="6.77734375" style="83" customWidth="1"/>
    <col min="8219" max="8219" width="7.109375" style="83" customWidth="1"/>
    <col min="8220" max="8220" width="8.77734375" style="83" customWidth="1"/>
    <col min="8221" max="8221" width="9.6640625" style="83" customWidth="1"/>
    <col min="8222" max="8222" width="2.6640625" style="83" customWidth="1"/>
    <col min="8223" max="8223" width="9.6640625" style="83" customWidth="1"/>
    <col min="8224" max="8224" width="2.6640625" style="83" customWidth="1"/>
    <col min="8225" max="8225" width="9.6640625" style="83" customWidth="1"/>
    <col min="8226" max="8226" width="2.6640625" style="83" customWidth="1"/>
    <col min="8227" max="8448" width="9.6640625" style="83"/>
    <col min="8449" max="8449" width="2.6640625" style="83" customWidth="1"/>
    <col min="8450" max="8450" width="5" style="83" customWidth="1"/>
    <col min="8451" max="8451" width="20.6640625" style="83" customWidth="1"/>
    <col min="8452" max="8452" width="2.6640625" style="83" customWidth="1"/>
    <col min="8453" max="8453" width="9.6640625" style="83" customWidth="1"/>
    <col min="8454" max="8454" width="2.6640625" style="83" customWidth="1"/>
    <col min="8455" max="8455" width="9.6640625" style="83" customWidth="1"/>
    <col min="8456" max="8456" width="2.6640625" style="83" customWidth="1"/>
    <col min="8457" max="8457" width="9.6640625" style="83" customWidth="1"/>
    <col min="8458" max="8458" width="2.6640625" style="83" customWidth="1"/>
    <col min="8459" max="8459" width="9.6640625" style="83" customWidth="1"/>
    <col min="8460" max="8460" width="2.6640625" style="83" customWidth="1"/>
    <col min="8461" max="8461" width="9.6640625" style="83" customWidth="1"/>
    <col min="8462" max="8462" width="2.6640625" style="83" customWidth="1"/>
    <col min="8463" max="8463" width="9.6640625" style="83" customWidth="1"/>
    <col min="8464" max="8464" width="2.6640625" style="83" customWidth="1"/>
    <col min="8465" max="8465" width="9.6640625" style="83" customWidth="1"/>
    <col min="8466" max="8466" width="2.6640625" style="83" customWidth="1"/>
    <col min="8467" max="8467" width="9.6640625" style="83" customWidth="1"/>
    <col min="8468" max="8468" width="3.44140625" style="83" customWidth="1"/>
    <col min="8469" max="8469" width="9.6640625" style="83" customWidth="1"/>
    <col min="8470" max="8470" width="2.77734375" style="83" customWidth="1"/>
    <col min="8471" max="8471" width="9.6640625" style="83" customWidth="1"/>
    <col min="8472" max="8472" width="3.77734375" style="83" customWidth="1"/>
    <col min="8473" max="8473" width="8.21875" style="83" customWidth="1"/>
    <col min="8474" max="8474" width="6.77734375" style="83" customWidth="1"/>
    <col min="8475" max="8475" width="7.109375" style="83" customWidth="1"/>
    <col min="8476" max="8476" width="8.77734375" style="83" customWidth="1"/>
    <col min="8477" max="8477" width="9.6640625" style="83" customWidth="1"/>
    <col min="8478" max="8478" width="2.6640625" style="83" customWidth="1"/>
    <col min="8479" max="8479" width="9.6640625" style="83" customWidth="1"/>
    <col min="8480" max="8480" width="2.6640625" style="83" customWidth="1"/>
    <col min="8481" max="8481" width="9.6640625" style="83" customWidth="1"/>
    <col min="8482" max="8482" width="2.6640625" style="83" customWidth="1"/>
    <col min="8483" max="8704" width="9.6640625" style="83"/>
    <col min="8705" max="8705" width="2.6640625" style="83" customWidth="1"/>
    <col min="8706" max="8706" width="5" style="83" customWidth="1"/>
    <col min="8707" max="8707" width="20.6640625" style="83" customWidth="1"/>
    <col min="8708" max="8708" width="2.6640625" style="83" customWidth="1"/>
    <col min="8709" max="8709" width="9.6640625" style="83" customWidth="1"/>
    <col min="8710" max="8710" width="2.6640625" style="83" customWidth="1"/>
    <col min="8711" max="8711" width="9.6640625" style="83" customWidth="1"/>
    <col min="8712" max="8712" width="2.6640625" style="83" customWidth="1"/>
    <col min="8713" max="8713" width="9.6640625" style="83" customWidth="1"/>
    <col min="8714" max="8714" width="2.6640625" style="83" customWidth="1"/>
    <col min="8715" max="8715" width="9.6640625" style="83" customWidth="1"/>
    <col min="8716" max="8716" width="2.6640625" style="83" customWidth="1"/>
    <col min="8717" max="8717" width="9.6640625" style="83" customWidth="1"/>
    <col min="8718" max="8718" width="2.6640625" style="83" customWidth="1"/>
    <col min="8719" max="8719" width="9.6640625" style="83" customWidth="1"/>
    <col min="8720" max="8720" width="2.6640625" style="83" customWidth="1"/>
    <col min="8721" max="8721" width="9.6640625" style="83" customWidth="1"/>
    <col min="8722" max="8722" width="2.6640625" style="83" customWidth="1"/>
    <col min="8723" max="8723" width="9.6640625" style="83" customWidth="1"/>
    <col min="8724" max="8724" width="3.44140625" style="83" customWidth="1"/>
    <col min="8725" max="8725" width="9.6640625" style="83" customWidth="1"/>
    <col min="8726" max="8726" width="2.77734375" style="83" customWidth="1"/>
    <col min="8727" max="8727" width="9.6640625" style="83" customWidth="1"/>
    <col min="8728" max="8728" width="3.77734375" style="83" customWidth="1"/>
    <col min="8729" max="8729" width="8.21875" style="83" customWidth="1"/>
    <col min="8730" max="8730" width="6.77734375" style="83" customWidth="1"/>
    <col min="8731" max="8731" width="7.109375" style="83" customWidth="1"/>
    <col min="8732" max="8732" width="8.77734375" style="83" customWidth="1"/>
    <col min="8733" max="8733" width="9.6640625" style="83" customWidth="1"/>
    <col min="8734" max="8734" width="2.6640625" style="83" customWidth="1"/>
    <col min="8735" max="8735" width="9.6640625" style="83" customWidth="1"/>
    <col min="8736" max="8736" width="2.6640625" style="83" customWidth="1"/>
    <col min="8737" max="8737" width="9.6640625" style="83" customWidth="1"/>
    <col min="8738" max="8738" width="2.6640625" style="83" customWidth="1"/>
    <col min="8739" max="8960" width="9.6640625" style="83"/>
    <col min="8961" max="8961" width="2.6640625" style="83" customWidth="1"/>
    <col min="8962" max="8962" width="5" style="83" customWidth="1"/>
    <col min="8963" max="8963" width="20.6640625" style="83" customWidth="1"/>
    <col min="8964" max="8964" width="2.6640625" style="83" customWidth="1"/>
    <col min="8965" max="8965" width="9.6640625" style="83" customWidth="1"/>
    <col min="8966" max="8966" width="2.6640625" style="83" customWidth="1"/>
    <col min="8967" max="8967" width="9.6640625" style="83" customWidth="1"/>
    <col min="8968" max="8968" width="2.6640625" style="83" customWidth="1"/>
    <col min="8969" max="8969" width="9.6640625" style="83" customWidth="1"/>
    <col min="8970" max="8970" width="2.6640625" style="83" customWidth="1"/>
    <col min="8971" max="8971" width="9.6640625" style="83" customWidth="1"/>
    <col min="8972" max="8972" width="2.6640625" style="83" customWidth="1"/>
    <col min="8973" max="8973" width="9.6640625" style="83" customWidth="1"/>
    <col min="8974" max="8974" width="2.6640625" style="83" customWidth="1"/>
    <col min="8975" max="8975" width="9.6640625" style="83" customWidth="1"/>
    <col min="8976" max="8976" width="2.6640625" style="83" customWidth="1"/>
    <col min="8977" max="8977" width="9.6640625" style="83" customWidth="1"/>
    <col min="8978" max="8978" width="2.6640625" style="83" customWidth="1"/>
    <col min="8979" max="8979" width="9.6640625" style="83" customWidth="1"/>
    <col min="8980" max="8980" width="3.44140625" style="83" customWidth="1"/>
    <col min="8981" max="8981" width="9.6640625" style="83" customWidth="1"/>
    <col min="8982" max="8982" width="2.77734375" style="83" customWidth="1"/>
    <col min="8983" max="8983" width="9.6640625" style="83" customWidth="1"/>
    <col min="8984" max="8984" width="3.77734375" style="83" customWidth="1"/>
    <col min="8985" max="8985" width="8.21875" style="83" customWidth="1"/>
    <col min="8986" max="8986" width="6.77734375" style="83" customWidth="1"/>
    <col min="8987" max="8987" width="7.109375" style="83" customWidth="1"/>
    <col min="8988" max="8988" width="8.77734375" style="83" customWidth="1"/>
    <col min="8989" max="8989" width="9.6640625" style="83" customWidth="1"/>
    <col min="8990" max="8990" width="2.6640625" style="83" customWidth="1"/>
    <col min="8991" max="8991" width="9.6640625" style="83" customWidth="1"/>
    <col min="8992" max="8992" width="2.6640625" style="83" customWidth="1"/>
    <col min="8993" max="8993" width="9.6640625" style="83" customWidth="1"/>
    <col min="8994" max="8994" width="2.6640625" style="83" customWidth="1"/>
    <col min="8995" max="9216" width="9.6640625" style="83"/>
    <col min="9217" max="9217" width="2.6640625" style="83" customWidth="1"/>
    <col min="9218" max="9218" width="5" style="83" customWidth="1"/>
    <col min="9219" max="9219" width="20.6640625" style="83" customWidth="1"/>
    <col min="9220" max="9220" width="2.6640625" style="83" customWidth="1"/>
    <col min="9221" max="9221" width="9.6640625" style="83" customWidth="1"/>
    <col min="9222" max="9222" width="2.6640625" style="83" customWidth="1"/>
    <col min="9223" max="9223" width="9.6640625" style="83" customWidth="1"/>
    <col min="9224" max="9224" width="2.6640625" style="83" customWidth="1"/>
    <col min="9225" max="9225" width="9.6640625" style="83" customWidth="1"/>
    <col min="9226" max="9226" width="2.6640625" style="83" customWidth="1"/>
    <col min="9227" max="9227" width="9.6640625" style="83" customWidth="1"/>
    <col min="9228" max="9228" width="2.6640625" style="83" customWidth="1"/>
    <col min="9229" max="9229" width="9.6640625" style="83" customWidth="1"/>
    <col min="9230" max="9230" width="2.6640625" style="83" customWidth="1"/>
    <col min="9231" max="9231" width="9.6640625" style="83" customWidth="1"/>
    <col min="9232" max="9232" width="2.6640625" style="83" customWidth="1"/>
    <col min="9233" max="9233" width="9.6640625" style="83" customWidth="1"/>
    <col min="9234" max="9234" width="2.6640625" style="83" customWidth="1"/>
    <col min="9235" max="9235" width="9.6640625" style="83" customWidth="1"/>
    <col min="9236" max="9236" width="3.44140625" style="83" customWidth="1"/>
    <col min="9237" max="9237" width="9.6640625" style="83" customWidth="1"/>
    <col min="9238" max="9238" width="2.77734375" style="83" customWidth="1"/>
    <col min="9239" max="9239" width="9.6640625" style="83" customWidth="1"/>
    <col min="9240" max="9240" width="3.77734375" style="83" customWidth="1"/>
    <col min="9241" max="9241" width="8.21875" style="83" customWidth="1"/>
    <col min="9242" max="9242" width="6.77734375" style="83" customWidth="1"/>
    <col min="9243" max="9243" width="7.109375" style="83" customWidth="1"/>
    <col min="9244" max="9244" width="8.77734375" style="83" customWidth="1"/>
    <col min="9245" max="9245" width="9.6640625" style="83" customWidth="1"/>
    <col min="9246" max="9246" width="2.6640625" style="83" customWidth="1"/>
    <col min="9247" max="9247" width="9.6640625" style="83" customWidth="1"/>
    <col min="9248" max="9248" width="2.6640625" style="83" customWidth="1"/>
    <col min="9249" max="9249" width="9.6640625" style="83" customWidth="1"/>
    <col min="9250" max="9250" width="2.6640625" style="83" customWidth="1"/>
    <col min="9251" max="9472" width="9.6640625" style="83"/>
    <col min="9473" max="9473" width="2.6640625" style="83" customWidth="1"/>
    <col min="9474" max="9474" width="5" style="83" customWidth="1"/>
    <col min="9475" max="9475" width="20.6640625" style="83" customWidth="1"/>
    <col min="9476" max="9476" width="2.6640625" style="83" customWidth="1"/>
    <col min="9477" max="9477" width="9.6640625" style="83" customWidth="1"/>
    <col min="9478" max="9478" width="2.6640625" style="83" customWidth="1"/>
    <col min="9479" max="9479" width="9.6640625" style="83" customWidth="1"/>
    <col min="9480" max="9480" width="2.6640625" style="83" customWidth="1"/>
    <col min="9481" max="9481" width="9.6640625" style="83" customWidth="1"/>
    <col min="9482" max="9482" width="2.6640625" style="83" customWidth="1"/>
    <col min="9483" max="9483" width="9.6640625" style="83" customWidth="1"/>
    <col min="9484" max="9484" width="2.6640625" style="83" customWidth="1"/>
    <col min="9485" max="9485" width="9.6640625" style="83" customWidth="1"/>
    <col min="9486" max="9486" width="2.6640625" style="83" customWidth="1"/>
    <col min="9487" max="9487" width="9.6640625" style="83" customWidth="1"/>
    <col min="9488" max="9488" width="2.6640625" style="83" customWidth="1"/>
    <col min="9489" max="9489" width="9.6640625" style="83" customWidth="1"/>
    <col min="9490" max="9490" width="2.6640625" style="83" customWidth="1"/>
    <col min="9491" max="9491" width="9.6640625" style="83" customWidth="1"/>
    <col min="9492" max="9492" width="3.44140625" style="83" customWidth="1"/>
    <col min="9493" max="9493" width="9.6640625" style="83" customWidth="1"/>
    <col min="9494" max="9494" width="2.77734375" style="83" customWidth="1"/>
    <col min="9495" max="9495" width="9.6640625" style="83" customWidth="1"/>
    <col min="9496" max="9496" width="3.77734375" style="83" customWidth="1"/>
    <col min="9497" max="9497" width="8.21875" style="83" customWidth="1"/>
    <col min="9498" max="9498" width="6.77734375" style="83" customWidth="1"/>
    <col min="9499" max="9499" width="7.109375" style="83" customWidth="1"/>
    <col min="9500" max="9500" width="8.77734375" style="83" customWidth="1"/>
    <col min="9501" max="9501" width="9.6640625" style="83" customWidth="1"/>
    <col min="9502" max="9502" width="2.6640625" style="83" customWidth="1"/>
    <col min="9503" max="9503" width="9.6640625" style="83" customWidth="1"/>
    <col min="9504" max="9504" width="2.6640625" style="83" customWidth="1"/>
    <col min="9505" max="9505" width="9.6640625" style="83" customWidth="1"/>
    <col min="9506" max="9506" width="2.6640625" style="83" customWidth="1"/>
    <col min="9507" max="9728" width="9.6640625" style="83"/>
    <col min="9729" max="9729" width="2.6640625" style="83" customWidth="1"/>
    <col min="9730" max="9730" width="5" style="83" customWidth="1"/>
    <col min="9731" max="9731" width="20.6640625" style="83" customWidth="1"/>
    <col min="9732" max="9732" width="2.6640625" style="83" customWidth="1"/>
    <col min="9733" max="9733" width="9.6640625" style="83" customWidth="1"/>
    <col min="9734" max="9734" width="2.6640625" style="83" customWidth="1"/>
    <col min="9735" max="9735" width="9.6640625" style="83" customWidth="1"/>
    <col min="9736" max="9736" width="2.6640625" style="83" customWidth="1"/>
    <col min="9737" max="9737" width="9.6640625" style="83" customWidth="1"/>
    <col min="9738" max="9738" width="2.6640625" style="83" customWidth="1"/>
    <col min="9739" max="9739" width="9.6640625" style="83" customWidth="1"/>
    <col min="9740" max="9740" width="2.6640625" style="83" customWidth="1"/>
    <col min="9741" max="9741" width="9.6640625" style="83" customWidth="1"/>
    <col min="9742" max="9742" width="2.6640625" style="83" customWidth="1"/>
    <col min="9743" max="9743" width="9.6640625" style="83" customWidth="1"/>
    <col min="9744" max="9744" width="2.6640625" style="83" customWidth="1"/>
    <col min="9745" max="9745" width="9.6640625" style="83" customWidth="1"/>
    <col min="9746" max="9746" width="2.6640625" style="83" customWidth="1"/>
    <col min="9747" max="9747" width="9.6640625" style="83" customWidth="1"/>
    <col min="9748" max="9748" width="3.44140625" style="83" customWidth="1"/>
    <col min="9749" max="9749" width="9.6640625" style="83" customWidth="1"/>
    <col min="9750" max="9750" width="2.77734375" style="83" customWidth="1"/>
    <col min="9751" max="9751" width="9.6640625" style="83" customWidth="1"/>
    <col min="9752" max="9752" width="3.77734375" style="83" customWidth="1"/>
    <col min="9753" max="9753" width="8.21875" style="83" customWidth="1"/>
    <col min="9754" max="9754" width="6.77734375" style="83" customWidth="1"/>
    <col min="9755" max="9755" width="7.109375" style="83" customWidth="1"/>
    <col min="9756" max="9756" width="8.77734375" style="83" customWidth="1"/>
    <col min="9757" max="9757" width="9.6640625" style="83" customWidth="1"/>
    <col min="9758" max="9758" width="2.6640625" style="83" customWidth="1"/>
    <col min="9759" max="9759" width="9.6640625" style="83" customWidth="1"/>
    <col min="9760" max="9760" width="2.6640625" style="83" customWidth="1"/>
    <col min="9761" max="9761" width="9.6640625" style="83" customWidth="1"/>
    <col min="9762" max="9762" width="2.6640625" style="83" customWidth="1"/>
    <col min="9763" max="9984" width="9.6640625" style="83"/>
    <col min="9985" max="9985" width="2.6640625" style="83" customWidth="1"/>
    <col min="9986" max="9986" width="5" style="83" customWidth="1"/>
    <col min="9987" max="9987" width="20.6640625" style="83" customWidth="1"/>
    <col min="9988" max="9988" width="2.6640625" style="83" customWidth="1"/>
    <col min="9989" max="9989" width="9.6640625" style="83" customWidth="1"/>
    <col min="9990" max="9990" width="2.6640625" style="83" customWidth="1"/>
    <col min="9991" max="9991" width="9.6640625" style="83" customWidth="1"/>
    <col min="9992" max="9992" width="2.6640625" style="83" customWidth="1"/>
    <col min="9993" max="9993" width="9.6640625" style="83" customWidth="1"/>
    <col min="9994" max="9994" width="2.6640625" style="83" customWidth="1"/>
    <col min="9995" max="9995" width="9.6640625" style="83" customWidth="1"/>
    <col min="9996" max="9996" width="2.6640625" style="83" customWidth="1"/>
    <col min="9997" max="9997" width="9.6640625" style="83" customWidth="1"/>
    <col min="9998" max="9998" width="2.6640625" style="83" customWidth="1"/>
    <col min="9999" max="9999" width="9.6640625" style="83" customWidth="1"/>
    <col min="10000" max="10000" width="2.6640625" style="83" customWidth="1"/>
    <col min="10001" max="10001" width="9.6640625" style="83" customWidth="1"/>
    <col min="10002" max="10002" width="2.6640625" style="83" customWidth="1"/>
    <col min="10003" max="10003" width="9.6640625" style="83" customWidth="1"/>
    <col min="10004" max="10004" width="3.44140625" style="83" customWidth="1"/>
    <col min="10005" max="10005" width="9.6640625" style="83" customWidth="1"/>
    <col min="10006" max="10006" width="2.77734375" style="83" customWidth="1"/>
    <col min="10007" max="10007" width="9.6640625" style="83" customWidth="1"/>
    <col min="10008" max="10008" width="3.77734375" style="83" customWidth="1"/>
    <col min="10009" max="10009" width="8.21875" style="83" customWidth="1"/>
    <col min="10010" max="10010" width="6.77734375" style="83" customWidth="1"/>
    <col min="10011" max="10011" width="7.109375" style="83" customWidth="1"/>
    <col min="10012" max="10012" width="8.77734375" style="83" customWidth="1"/>
    <col min="10013" max="10013" width="9.6640625" style="83" customWidth="1"/>
    <col min="10014" max="10014" width="2.6640625" style="83" customWidth="1"/>
    <col min="10015" max="10015" width="9.6640625" style="83" customWidth="1"/>
    <col min="10016" max="10016" width="2.6640625" style="83" customWidth="1"/>
    <col min="10017" max="10017" width="9.6640625" style="83" customWidth="1"/>
    <col min="10018" max="10018" width="2.6640625" style="83" customWidth="1"/>
    <col min="10019" max="10240" width="9.6640625" style="83"/>
    <col min="10241" max="10241" width="2.6640625" style="83" customWidth="1"/>
    <col min="10242" max="10242" width="5" style="83" customWidth="1"/>
    <col min="10243" max="10243" width="20.6640625" style="83" customWidth="1"/>
    <col min="10244" max="10244" width="2.6640625" style="83" customWidth="1"/>
    <col min="10245" max="10245" width="9.6640625" style="83" customWidth="1"/>
    <col min="10246" max="10246" width="2.6640625" style="83" customWidth="1"/>
    <col min="10247" max="10247" width="9.6640625" style="83" customWidth="1"/>
    <col min="10248" max="10248" width="2.6640625" style="83" customWidth="1"/>
    <col min="10249" max="10249" width="9.6640625" style="83" customWidth="1"/>
    <col min="10250" max="10250" width="2.6640625" style="83" customWidth="1"/>
    <col min="10251" max="10251" width="9.6640625" style="83" customWidth="1"/>
    <col min="10252" max="10252" width="2.6640625" style="83" customWidth="1"/>
    <col min="10253" max="10253" width="9.6640625" style="83" customWidth="1"/>
    <col min="10254" max="10254" width="2.6640625" style="83" customWidth="1"/>
    <col min="10255" max="10255" width="9.6640625" style="83" customWidth="1"/>
    <col min="10256" max="10256" width="2.6640625" style="83" customWidth="1"/>
    <col min="10257" max="10257" width="9.6640625" style="83" customWidth="1"/>
    <col min="10258" max="10258" width="2.6640625" style="83" customWidth="1"/>
    <col min="10259" max="10259" width="9.6640625" style="83" customWidth="1"/>
    <col min="10260" max="10260" width="3.44140625" style="83" customWidth="1"/>
    <col min="10261" max="10261" width="9.6640625" style="83" customWidth="1"/>
    <col min="10262" max="10262" width="2.77734375" style="83" customWidth="1"/>
    <col min="10263" max="10263" width="9.6640625" style="83" customWidth="1"/>
    <col min="10264" max="10264" width="3.77734375" style="83" customWidth="1"/>
    <col min="10265" max="10265" width="8.21875" style="83" customWidth="1"/>
    <col min="10266" max="10266" width="6.77734375" style="83" customWidth="1"/>
    <col min="10267" max="10267" width="7.109375" style="83" customWidth="1"/>
    <col min="10268" max="10268" width="8.77734375" style="83" customWidth="1"/>
    <col min="10269" max="10269" width="9.6640625" style="83" customWidth="1"/>
    <col min="10270" max="10270" width="2.6640625" style="83" customWidth="1"/>
    <col min="10271" max="10271" width="9.6640625" style="83" customWidth="1"/>
    <col min="10272" max="10272" width="2.6640625" style="83" customWidth="1"/>
    <col min="10273" max="10273" width="9.6640625" style="83" customWidth="1"/>
    <col min="10274" max="10274" width="2.6640625" style="83" customWidth="1"/>
    <col min="10275" max="10496" width="9.6640625" style="83"/>
    <col min="10497" max="10497" width="2.6640625" style="83" customWidth="1"/>
    <col min="10498" max="10498" width="5" style="83" customWidth="1"/>
    <col min="10499" max="10499" width="20.6640625" style="83" customWidth="1"/>
    <col min="10500" max="10500" width="2.6640625" style="83" customWidth="1"/>
    <col min="10501" max="10501" width="9.6640625" style="83" customWidth="1"/>
    <col min="10502" max="10502" width="2.6640625" style="83" customWidth="1"/>
    <col min="10503" max="10503" width="9.6640625" style="83" customWidth="1"/>
    <col min="10504" max="10504" width="2.6640625" style="83" customWidth="1"/>
    <col min="10505" max="10505" width="9.6640625" style="83" customWidth="1"/>
    <col min="10506" max="10506" width="2.6640625" style="83" customWidth="1"/>
    <col min="10507" max="10507" width="9.6640625" style="83" customWidth="1"/>
    <col min="10508" max="10508" width="2.6640625" style="83" customWidth="1"/>
    <col min="10509" max="10509" width="9.6640625" style="83" customWidth="1"/>
    <col min="10510" max="10510" width="2.6640625" style="83" customWidth="1"/>
    <col min="10511" max="10511" width="9.6640625" style="83" customWidth="1"/>
    <col min="10512" max="10512" width="2.6640625" style="83" customWidth="1"/>
    <col min="10513" max="10513" width="9.6640625" style="83" customWidth="1"/>
    <col min="10514" max="10514" width="2.6640625" style="83" customWidth="1"/>
    <col min="10515" max="10515" width="9.6640625" style="83" customWidth="1"/>
    <col min="10516" max="10516" width="3.44140625" style="83" customWidth="1"/>
    <col min="10517" max="10517" width="9.6640625" style="83" customWidth="1"/>
    <col min="10518" max="10518" width="2.77734375" style="83" customWidth="1"/>
    <col min="10519" max="10519" width="9.6640625" style="83" customWidth="1"/>
    <col min="10520" max="10520" width="3.77734375" style="83" customWidth="1"/>
    <col min="10521" max="10521" width="8.21875" style="83" customWidth="1"/>
    <col min="10522" max="10522" width="6.77734375" style="83" customWidth="1"/>
    <col min="10523" max="10523" width="7.109375" style="83" customWidth="1"/>
    <col min="10524" max="10524" width="8.77734375" style="83" customWidth="1"/>
    <col min="10525" max="10525" width="9.6640625" style="83" customWidth="1"/>
    <col min="10526" max="10526" width="2.6640625" style="83" customWidth="1"/>
    <col min="10527" max="10527" width="9.6640625" style="83" customWidth="1"/>
    <col min="10528" max="10528" width="2.6640625" style="83" customWidth="1"/>
    <col min="10529" max="10529" width="9.6640625" style="83" customWidth="1"/>
    <col min="10530" max="10530" width="2.6640625" style="83" customWidth="1"/>
    <col min="10531" max="10752" width="9.6640625" style="83"/>
    <col min="10753" max="10753" width="2.6640625" style="83" customWidth="1"/>
    <col min="10754" max="10754" width="5" style="83" customWidth="1"/>
    <col min="10755" max="10755" width="20.6640625" style="83" customWidth="1"/>
    <col min="10756" max="10756" width="2.6640625" style="83" customWidth="1"/>
    <col min="10757" max="10757" width="9.6640625" style="83" customWidth="1"/>
    <col min="10758" max="10758" width="2.6640625" style="83" customWidth="1"/>
    <col min="10759" max="10759" width="9.6640625" style="83" customWidth="1"/>
    <col min="10760" max="10760" width="2.6640625" style="83" customWidth="1"/>
    <col min="10761" max="10761" width="9.6640625" style="83" customWidth="1"/>
    <col min="10762" max="10762" width="2.6640625" style="83" customWidth="1"/>
    <col min="10763" max="10763" width="9.6640625" style="83" customWidth="1"/>
    <col min="10764" max="10764" width="2.6640625" style="83" customWidth="1"/>
    <col min="10765" max="10765" width="9.6640625" style="83" customWidth="1"/>
    <col min="10766" max="10766" width="2.6640625" style="83" customWidth="1"/>
    <col min="10767" max="10767" width="9.6640625" style="83" customWidth="1"/>
    <col min="10768" max="10768" width="2.6640625" style="83" customWidth="1"/>
    <col min="10769" max="10769" width="9.6640625" style="83" customWidth="1"/>
    <col min="10770" max="10770" width="2.6640625" style="83" customWidth="1"/>
    <col min="10771" max="10771" width="9.6640625" style="83" customWidth="1"/>
    <col min="10772" max="10772" width="3.44140625" style="83" customWidth="1"/>
    <col min="10773" max="10773" width="9.6640625" style="83" customWidth="1"/>
    <col min="10774" max="10774" width="2.77734375" style="83" customWidth="1"/>
    <col min="10775" max="10775" width="9.6640625" style="83" customWidth="1"/>
    <col min="10776" max="10776" width="3.77734375" style="83" customWidth="1"/>
    <col min="10777" max="10777" width="8.21875" style="83" customWidth="1"/>
    <col min="10778" max="10778" width="6.77734375" style="83" customWidth="1"/>
    <col min="10779" max="10779" width="7.109375" style="83" customWidth="1"/>
    <col min="10780" max="10780" width="8.77734375" style="83" customWidth="1"/>
    <col min="10781" max="10781" width="9.6640625" style="83" customWidth="1"/>
    <col min="10782" max="10782" width="2.6640625" style="83" customWidth="1"/>
    <col min="10783" max="10783" width="9.6640625" style="83" customWidth="1"/>
    <col min="10784" max="10784" width="2.6640625" style="83" customWidth="1"/>
    <col min="10785" max="10785" width="9.6640625" style="83" customWidth="1"/>
    <col min="10786" max="10786" width="2.6640625" style="83" customWidth="1"/>
    <col min="10787" max="11008" width="9.6640625" style="83"/>
    <col min="11009" max="11009" width="2.6640625" style="83" customWidth="1"/>
    <col min="11010" max="11010" width="5" style="83" customWidth="1"/>
    <col min="11011" max="11011" width="20.6640625" style="83" customWidth="1"/>
    <col min="11012" max="11012" width="2.6640625" style="83" customWidth="1"/>
    <col min="11013" max="11013" width="9.6640625" style="83" customWidth="1"/>
    <col min="11014" max="11014" width="2.6640625" style="83" customWidth="1"/>
    <col min="11015" max="11015" width="9.6640625" style="83" customWidth="1"/>
    <col min="11016" max="11016" width="2.6640625" style="83" customWidth="1"/>
    <col min="11017" max="11017" width="9.6640625" style="83" customWidth="1"/>
    <col min="11018" max="11018" width="2.6640625" style="83" customWidth="1"/>
    <col min="11019" max="11019" width="9.6640625" style="83" customWidth="1"/>
    <col min="11020" max="11020" width="2.6640625" style="83" customWidth="1"/>
    <col min="11021" max="11021" width="9.6640625" style="83" customWidth="1"/>
    <col min="11022" max="11022" width="2.6640625" style="83" customWidth="1"/>
    <col min="11023" max="11023" width="9.6640625" style="83" customWidth="1"/>
    <col min="11024" max="11024" width="2.6640625" style="83" customWidth="1"/>
    <col min="11025" max="11025" width="9.6640625" style="83" customWidth="1"/>
    <col min="11026" max="11026" width="2.6640625" style="83" customWidth="1"/>
    <col min="11027" max="11027" width="9.6640625" style="83" customWidth="1"/>
    <col min="11028" max="11028" width="3.44140625" style="83" customWidth="1"/>
    <col min="11029" max="11029" width="9.6640625" style="83" customWidth="1"/>
    <col min="11030" max="11030" width="2.77734375" style="83" customWidth="1"/>
    <col min="11031" max="11031" width="9.6640625" style="83" customWidth="1"/>
    <col min="11032" max="11032" width="3.77734375" style="83" customWidth="1"/>
    <col min="11033" max="11033" width="8.21875" style="83" customWidth="1"/>
    <col min="11034" max="11034" width="6.77734375" style="83" customWidth="1"/>
    <col min="11035" max="11035" width="7.109375" style="83" customWidth="1"/>
    <col min="11036" max="11036" width="8.77734375" style="83" customWidth="1"/>
    <col min="11037" max="11037" width="9.6640625" style="83" customWidth="1"/>
    <col min="11038" max="11038" width="2.6640625" style="83" customWidth="1"/>
    <col min="11039" max="11039" width="9.6640625" style="83" customWidth="1"/>
    <col min="11040" max="11040" width="2.6640625" style="83" customWidth="1"/>
    <col min="11041" max="11041" width="9.6640625" style="83" customWidth="1"/>
    <col min="11042" max="11042" width="2.6640625" style="83" customWidth="1"/>
    <col min="11043" max="11264" width="9.6640625" style="83"/>
    <col min="11265" max="11265" width="2.6640625" style="83" customWidth="1"/>
    <col min="11266" max="11266" width="5" style="83" customWidth="1"/>
    <col min="11267" max="11267" width="20.6640625" style="83" customWidth="1"/>
    <col min="11268" max="11268" width="2.6640625" style="83" customWidth="1"/>
    <col min="11269" max="11269" width="9.6640625" style="83" customWidth="1"/>
    <col min="11270" max="11270" width="2.6640625" style="83" customWidth="1"/>
    <col min="11271" max="11271" width="9.6640625" style="83" customWidth="1"/>
    <col min="11272" max="11272" width="2.6640625" style="83" customWidth="1"/>
    <col min="11273" max="11273" width="9.6640625" style="83" customWidth="1"/>
    <col min="11274" max="11274" width="2.6640625" style="83" customWidth="1"/>
    <col min="11275" max="11275" width="9.6640625" style="83" customWidth="1"/>
    <col min="11276" max="11276" width="2.6640625" style="83" customWidth="1"/>
    <col min="11277" max="11277" width="9.6640625" style="83" customWidth="1"/>
    <col min="11278" max="11278" width="2.6640625" style="83" customWidth="1"/>
    <col min="11279" max="11279" width="9.6640625" style="83" customWidth="1"/>
    <col min="11280" max="11280" width="2.6640625" style="83" customWidth="1"/>
    <col min="11281" max="11281" width="9.6640625" style="83" customWidth="1"/>
    <col min="11282" max="11282" width="2.6640625" style="83" customWidth="1"/>
    <col min="11283" max="11283" width="9.6640625" style="83" customWidth="1"/>
    <col min="11284" max="11284" width="3.44140625" style="83" customWidth="1"/>
    <col min="11285" max="11285" width="9.6640625" style="83" customWidth="1"/>
    <col min="11286" max="11286" width="2.77734375" style="83" customWidth="1"/>
    <col min="11287" max="11287" width="9.6640625" style="83" customWidth="1"/>
    <col min="11288" max="11288" width="3.77734375" style="83" customWidth="1"/>
    <col min="11289" max="11289" width="8.21875" style="83" customWidth="1"/>
    <col min="11290" max="11290" width="6.77734375" style="83" customWidth="1"/>
    <col min="11291" max="11291" width="7.109375" style="83" customWidth="1"/>
    <col min="11292" max="11292" width="8.77734375" style="83" customWidth="1"/>
    <col min="11293" max="11293" width="9.6640625" style="83" customWidth="1"/>
    <col min="11294" max="11294" width="2.6640625" style="83" customWidth="1"/>
    <col min="11295" max="11295" width="9.6640625" style="83" customWidth="1"/>
    <col min="11296" max="11296" width="2.6640625" style="83" customWidth="1"/>
    <col min="11297" max="11297" width="9.6640625" style="83" customWidth="1"/>
    <col min="11298" max="11298" width="2.6640625" style="83" customWidth="1"/>
    <col min="11299" max="11520" width="9.6640625" style="83"/>
    <col min="11521" max="11521" width="2.6640625" style="83" customWidth="1"/>
    <col min="11522" max="11522" width="5" style="83" customWidth="1"/>
    <col min="11523" max="11523" width="20.6640625" style="83" customWidth="1"/>
    <col min="11524" max="11524" width="2.6640625" style="83" customWidth="1"/>
    <col min="11525" max="11525" width="9.6640625" style="83" customWidth="1"/>
    <col min="11526" max="11526" width="2.6640625" style="83" customWidth="1"/>
    <col min="11527" max="11527" width="9.6640625" style="83" customWidth="1"/>
    <col min="11528" max="11528" width="2.6640625" style="83" customWidth="1"/>
    <col min="11529" max="11529" width="9.6640625" style="83" customWidth="1"/>
    <col min="11530" max="11530" width="2.6640625" style="83" customWidth="1"/>
    <col min="11531" max="11531" width="9.6640625" style="83" customWidth="1"/>
    <col min="11532" max="11532" width="2.6640625" style="83" customWidth="1"/>
    <col min="11533" max="11533" width="9.6640625" style="83" customWidth="1"/>
    <col min="11534" max="11534" width="2.6640625" style="83" customWidth="1"/>
    <col min="11535" max="11535" width="9.6640625" style="83" customWidth="1"/>
    <col min="11536" max="11536" width="2.6640625" style="83" customWidth="1"/>
    <col min="11537" max="11537" width="9.6640625" style="83" customWidth="1"/>
    <col min="11538" max="11538" width="2.6640625" style="83" customWidth="1"/>
    <col min="11539" max="11539" width="9.6640625" style="83" customWidth="1"/>
    <col min="11540" max="11540" width="3.44140625" style="83" customWidth="1"/>
    <col min="11541" max="11541" width="9.6640625" style="83" customWidth="1"/>
    <col min="11542" max="11542" width="2.77734375" style="83" customWidth="1"/>
    <col min="11543" max="11543" width="9.6640625" style="83" customWidth="1"/>
    <col min="11544" max="11544" width="3.77734375" style="83" customWidth="1"/>
    <col min="11545" max="11545" width="8.21875" style="83" customWidth="1"/>
    <col min="11546" max="11546" width="6.77734375" style="83" customWidth="1"/>
    <col min="11547" max="11547" width="7.109375" style="83" customWidth="1"/>
    <col min="11548" max="11548" width="8.77734375" style="83" customWidth="1"/>
    <col min="11549" max="11549" width="9.6640625" style="83" customWidth="1"/>
    <col min="11550" max="11550" width="2.6640625" style="83" customWidth="1"/>
    <col min="11551" max="11551" width="9.6640625" style="83" customWidth="1"/>
    <col min="11552" max="11552" width="2.6640625" style="83" customWidth="1"/>
    <col min="11553" max="11553" width="9.6640625" style="83" customWidth="1"/>
    <col min="11554" max="11554" width="2.6640625" style="83" customWidth="1"/>
    <col min="11555" max="11776" width="9.6640625" style="83"/>
    <col min="11777" max="11777" width="2.6640625" style="83" customWidth="1"/>
    <col min="11778" max="11778" width="5" style="83" customWidth="1"/>
    <col min="11779" max="11779" width="20.6640625" style="83" customWidth="1"/>
    <col min="11780" max="11780" width="2.6640625" style="83" customWidth="1"/>
    <col min="11781" max="11781" width="9.6640625" style="83" customWidth="1"/>
    <col min="11782" max="11782" width="2.6640625" style="83" customWidth="1"/>
    <col min="11783" max="11783" width="9.6640625" style="83" customWidth="1"/>
    <col min="11784" max="11784" width="2.6640625" style="83" customWidth="1"/>
    <col min="11785" max="11785" width="9.6640625" style="83" customWidth="1"/>
    <col min="11786" max="11786" width="2.6640625" style="83" customWidth="1"/>
    <col min="11787" max="11787" width="9.6640625" style="83" customWidth="1"/>
    <col min="11788" max="11788" width="2.6640625" style="83" customWidth="1"/>
    <col min="11789" max="11789" width="9.6640625" style="83" customWidth="1"/>
    <col min="11790" max="11790" width="2.6640625" style="83" customWidth="1"/>
    <col min="11791" max="11791" width="9.6640625" style="83" customWidth="1"/>
    <col min="11792" max="11792" width="2.6640625" style="83" customWidth="1"/>
    <col min="11793" max="11793" width="9.6640625" style="83" customWidth="1"/>
    <col min="11794" max="11794" width="2.6640625" style="83" customWidth="1"/>
    <col min="11795" max="11795" width="9.6640625" style="83" customWidth="1"/>
    <col min="11796" max="11796" width="3.44140625" style="83" customWidth="1"/>
    <col min="11797" max="11797" width="9.6640625" style="83" customWidth="1"/>
    <col min="11798" max="11798" width="2.77734375" style="83" customWidth="1"/>
    <col min="11799" max="11799" width="9.6640625" style="83" customWidth="1"/>
    <col min="11800" max="11800" width="3.77734375" style="83" customWidth="1"/>
    <col min="11801" max="11801" width="8.21875" style="83" customWidth="1"/>
    <col min="11802" max="11802" width="6.77734375" style="83" customWidth="1"/>
    <col min="11803" max="11803" width="7.109375" style="83" customWidth="1"/>
    <col min="11804" max="11804" width="8.77734375" style="83" customWidth="1"/>
    <col min="11805" max="11805" width="9.6640625" style="83" customWidth="1"/>
    <col min="11806" max="11806" width="2.6640625" style="83" customWidth="1"/>
    <col min="11807" max="11807" width="9.6640625" style="83" customWidth="1"/>
    <col min="11808" max="11808" width="2.6640625" style="83" customWidth="1"/>
    <col min="11809" max="11809" width="9.6640625" style="83" customWidth="1"/>
    <col min="11810" max="11810" width="2.6640625" style="83" customWidth="1"/>
    <col min="11811" max="12032" width="9.6640625" style="83"/>
    <col min="12033" max="12033" width="2.6640625" style="83" customWidth="1"/>
    <col min="12034" max="12034" width="5" style="83" customWidth="1"/>
    <col min="12035" max="12035" width="20.6640625" style="83" customWidth="1"/>
    <col min="12036" max="12036" width="2.6640625" style="83" customWidth="1"/>
    <col min="12037" max="12037" width="9.6640625" style="83" customWidth="1"/>
    <col min="12038" max="12038" width="2.6640625" style="83" customWidth="1"/>
    <col min="12039" max="12039" width="9.6640625" style="83" customWidth="1"/>
    <col min="12040" max="12040" width="2.6640625" style="83" customWidth="1"/>
    <col min="12041" max="12041" width="9.6640625" style="83" customWidth="1"/>
    <col min="12042" max="12042" width="2.6640625" style="83" customWidth="1"/>
    <col min="12043" max="12043" width="9.6640625" style="83" customWidth="1"/>
    <col min="12044" max="12044" width="2.6640625" style="83" customWidth="1"/>
    <col min="12045" max="12045" width="9.6640625" style="83" customWidth="1"/>
    <col min="12046" max="12046" width="2.6640625" style="83" customWidth="1"/>
    <col min="12047" max="12047" width="9.6640625" style="83" customWidth="1"/>
    <col min="12048" max="12048" width="2.6640625" style="83" customWidth="1"/>
    <col min="12049" max="12049" width="9.6640625" style="83" customWidth="1"/>
    <col min="12050" max="12050" width="2.6640625" style="83" customWidth="1"/>
    <col min="12051" max="12051" width="9.6640625" style="83" customWidth="1"/>
    <col min="12052" max="12052" width="3.44140625" style="83" customWidth="1"/>
    <col min="12053" max="12053" width="9.6640625" style="83" customWidth="1"/>
    <col min="12054" max="12054" width="2.77734375" style="83" customWidth="1"/>
    <col min="12055" max="12055" width="9.6640625" style="83" customWidth="1"/>
    <col min="12056" max="12056" width="3.77734375" style="83" customWidth="1"/>
    <col min="12057" max="12057" width="8.21875" style="83" customWidth="1"/>
    <col min="12058" max="12058" width="6.77734375" style="83" customWidth="1"/>
    <col min="12059" max="12059" width="7.109375" style="83" customWidth="1"/>
    <col min="12060" max="12060" width="8.77734375" style="83" customWidth="1"/>
    <col min="12061" max="12061" width="9.6640625" style="83" customWidth="1"/>
    <col min="12062" max="12062" width="2.6640625" style="83" customWidth="1"/>
    <col min="12063" max="12063" width="9.6640625" style="83" customWidth="1"/>
    <col min="12064" max="12064" width="2.6640625" style="83" customWidth="1"/>
    <col min="12065" max="12065" width="9.6640625" style="83" customWidth="1"/>
    <col min="12066" max="12066" width="2.6640625" style="83" customWidth="1"/>
    <col min="12067" max="12288" width="9.6640625" style="83"/>
    <col min="12289" max="12289" width="2.6640625" style="83" customWidth="1"/>
    <col min="12290" max="12290" width="5" style="83" customWidth="1"/>
    <col min="12291" max="12291" width="20.6640625" style="83" customWidth="1"/>
    <col min="12292" max="12292" width="2.6640625" style="83" customWidth="1"/>
    <col min="12293" max="12293" width="9.6640625" style="83" customWidth="1"/>
    <col min="12294" max="12294" width="2.6640625" style="83" customWidth="1"/>
    <col min="12295" max="12295" width="9.6640625" style="83" customWidth="1"/>
    <col min="12296" max="12296" width="2.6640625" style="83" customWidth="1"/>
    <col min="12297" max="12297" width="9.6640625" style="83" customWidth="1"/>
    <col min="12298" max="12298" width="2.6640625" style="83" customWidth="1"/>
    <col min="12299" max="12299" width="9.6640625" style="83" customWidth="1"/>
    <col min="12300" max="12300" width="2.6640625" style="83" customWidth="1"/>
    <col min="12301" max="12301" width="9.6640625" style="83" customWidth="1"/>
    <col min="12302" max="12302" width="2.6640625" style="83" customWidth="1"/>
    <col min="12303" max="12303" width="9.6640625" style="83" customWidth="1"/>
    <col min="12304" max="12304" width="2.6640625" style="83" customWidth="1"/>
    <col min="12305" max="12305" width="9.6640625" style="83" customWidth="1"/>
    <col min="12306" max="12306" width="2.6640625" style="83" customWidth="1"/>
    <col min="12307" max="12307" width="9.6640625" style="83" customWidth="1"/>
    <col min="12308" max="12308" width="3.44140625" style="83" customWidth="1"/>
    <col min="12309" max="12309" width="9.6640625" style="83" customWidth="1"/>
    <col min="12310" max="12310" width="2.77734375" style="83" customWidth="1"/>
    <col min="12311" max="12311" width="9.6640625" style="83" customWidth="1"/>
    <col min="12312" max="12312" width="3.77734375" style="83" customWidth="1"/>
    <col min="12313" max="12313" width="8.21875" style="83" customWidth="1"/>
    <col min="12314" max="12314" width="6.77734375" style="83" customWidth="1"/>
    <col min="12315" max="12315" width="7.109375" style="83" customWidth="1"/>
    <col min="12316" max="12316" width="8.77734375" style="83" customWidth="1"/>
    <col min="12317" max="12317" width="9.6640625" style="83" customWidth="1"/>
    <col min="12318" max="12318" width="2.6640625" style="83" customWidth="1"/>
    <col min="12319" max="12319" width="9.6640625" style="83" customWidth="1"/>
    <col min="12320" max="12320" width="2.6640625" style="83" customWidth="1"/>
    <col min="12321" max="12321" width="9.6640625" style="83" customWidth="1"/>
    <col min="12322" max="12322" width="2.6640625" style="83" customWidth="1"/>
    <col min="12323" max="12544" width="9.6640625" style="83"/>
    <col min="12545" max="12545" width="2.6640625" style="83" customWidth="1"/>
    <col min="12546" max="12546" width="5" style="83" customWidth="1"/>
    <col min="12547" max="12547" width="20.6640625" style="83" customWidth="1"/>
    <col min="12548" max="12548" width="2.6640625" style="83" customWidth="1"/>
    <col min="12549" max="12549" width="9.6640625" style="83" customWidth="1"/>
    <col min="12550" max="12550" width="2.6640625" style="83" customWidth="1"/>
    <col min="12551" max="12551" width="9.6640625" style="83" customWidth="1"/>
    <col min="12552" max="12552" width="2.6640625" style="83" customWidth="1"/>
    <col min="12553" max="12553" width="9.6640625" style="83" customWidth="1"/>
    <col min="12554" max="12554" width="2.6640625" style="83" customWidth="1"/>
    <col min="12555" max="12555" width="9.6640625" style="83" customWidth="1"/>
    <col min="12556" max="12556" width="2.6640625" style="83" customWidth="1"/>
    <col min="12557" max="12557" width="9.6640625" style="83" customWidth="1"/>
    <col min="12558" max="12558" width="2.6640625" style="83" customWidth="1"/>
    <col min="12559" max="12559" width="9.6640625" style="83" customWidth="1"/>
    <col min="12560" max="12560" width="2.6640625" style="83" customWidth="1"/>
    <col min="12561" max="12561" width="9.6640625" style="83" customWidth="1"/>
    <col min="12562" max="12562" width="2.6640625" style="83" customWidth="1"/>
    <col min="12563" max="12563" width="9.6640625" style="83" customWidth="1"/>
    <col min="12564" max="12564" width="3.44140625" style="83" customWidth="1"/>
    <col min="12565" max="12565" width="9.6640625" style="83" customWidth="1"/>
    <col min="12566" max="12566" width="2.77734375" style="83" customWidth="1"/>
    <col min="12567" max="12567" width="9.6640625" style="83" customWidth="1"/>
    <col min="12568" max="12568" width="3.77734375" style="83" customWidth="1"/>
    <col min="12569" max="12569" width="8.21875" style="83" customWidth="1"/>
    <col min="12570" max="12570" width="6.77734375" style="83" customWidth="1"/>
    <col min="12571" max="12571" width="7.109375" style="83" customWidth="1"/>
    <col min="12572" max="12572" width="8.77734375" style="83" customWidth="1"/>
    <col min="12573" max="12573" width="9.6640625" style="83" customWidth="1"/>
    <col min="12574" max="12574" width="2.6640625" style="83" customWidth="1"/>
    <col min="12575" max="12575" width="9.6640625" style="83" customWidth="1"/>
    <col min="12576" max="12576" width="2.6640625" style="83" customWidth="1"/>
    <col min="12577" max="12577" width="9.6640625" style="83" customWidth="1"/>
    <col min="12578" max="12578" width="2.6640625" style="83" customWidth="1"/>
    <col min="12579" max="12800" width="9.6640625" style="83"/>
    <col min="12801" max="12801" width="2.6640625" style="83" customWidth="1"/>
    <col min="12802" max="12802" width="5" style="83" customWidth="1"/>
    <col min="12803" max="12803" width="20.6640625" style="83" customWidth="1"/>
    <col min="12804" max="12804" width="2.6640625" style="83" customWidth="1"/>
    <col min="12805" max="12805" width="9.6640625" style="83" customWidth="1"/>
    <col min="12806" max="12806" width="2.6640625" style="83" customWidth="1"/>
    <col min="12807" max="12807" width="9.6640625" style="83" customWidth="1"/>
    <col min="12808" max="12808" width="2.6640625" style="83" customWidth="1"/>
    <col min="12809" max="12809" width="9.6640625" style="83" customWidth="1"/>
    <col min="12810" max="12810" width="2.6640625" style="83" customWidth="1"/>
    <col min="12811" max="12811" width="9.6640625" style="83" customWidth="1"/>
    <col min="12812" max="12812" width="2.6640625" style="83" customWidth="1"/>
    <col min="12813" max="12813" width="9.6640625" style="83" customWidth="1"/>
    <col min="12814" max="12814" width="2.6640625" style="83" customWidth="1"/>
    <col min="12815" max="12815" width="9.6640625" style="83" customWidth="1"/>
    <col min="12816" max="12816" width="2.6640625" style="83" customWidth="1"/>
    <col min="12817" max="12817" width="9.6640625" style="83" customWidth="1"/>
    <col min="12818" max="12818" width="2.6640625" style="83" customWidth="1"/>
    <col min="12819" max="12819" width="9.6640625" style="83" customWidth="1"/>
    <col min="12820" max="12820" width="3.44140625" style="83" customWidth="1"/>
    <col min="12821" max="12821" width="9.6640625" style="83" customWidth="1"/>
    <col min="12822" max="12822" width="2.77734375" style="83" customWidth="1"/>
    <col min="12823" max="12823" width="9.6640625" style="83" customWidth="1"/>
    <col min="12824" max="12824" width="3.77734375" style="83" customWidth="1"/>
    <col min="12825" max="12825" width="8.21875" style="83" customWidth="1"/>
    <col min="12826" max="12826" width="6.77734375" style="83" customWidth="1"/>
    <col min="12827" max="12827" width="7.109375" style="83" customWidth="1"/>
    <col min="12828" max="12828" width="8.77734375" style="83" customWidth="1"/>
    <col min="12829" max="12829" width="9.6640625" style="83" customWidth="1"/>
    <col min="12830" max="12830" width="2.6640625" style="83" customWidth="1"/>
    <col min="12831" max="12831" width="9.6640625" style="83" customWidth="1"/>
    <col min="12832" max="12832" width="2.6640625" style="83" customWidth="1"/>
    <col min="12833" max="12833" width="9.6640625" style="83" customWidth="1"/>
    <col min="12834" max="12834" width="2.6640625" style="83" customWidth="1"/>
    <col min="12835" max="13056" width="9.6640625" style="83"/>
    <col min="13057" max="13057" width="2.6640625" style="83" customWidth="1"/>
    <col min="13058" max="13058" width="5" style="83" customWidth="1"/>
    <col min="13059" max="13059" width="20.6640625" style="83" customWidth="1"/>
    <col min="13060" max="13060" width="2.6640625" style="83" customWidth="1"/>
    <col min="13061" max="13061" width="9.6640625" style="83" customWidth="1"/>
    <col min="13062" max="13062" width="2.6640625" style="83" customWidth="1"/>
    <col min="13063" max="13063" width="9.6640625" style="83" customWidth="1"/>
    <col min="13064" max="13064" width="2.6640625" style="83" customWidth="1"/>
    <col min="13065" max="13065" width="9.6640625" style="83" customWidth="1"/>
    <col min="13066" max="13066" width="2.6640625" style="83" customWidth="1"/>
    <col min="13067" max="13067" width="9.6640625" style="83" customWidth="1"/>
    <col min="13068" max="13068" width="2.6640625" style="83" customWidth="1"/>
    <col min="13069" max="13069" width="9.6640625" style="83" customWidth="1"/>
    <col min="13070" max="13070" width="2.6640625" style="83" customWidth="1"/>
    <col min="13071" max="13071" width="9.6640625" style="83" customWidth="1"/>
    <col min="13072" max="13072" width="2.6640625" style="83" customWidth="1"/>
    <col min="13073" max="13073" width="9.6640625" style="83" customWidth="1"/>
    <col min="13074" max="13074" width="2.6640625" style="83" customWidth="1"/>
    <col min="13075" max="13075" width="9.6640625" style="83" customWidth="1"/>
    <col min="13076" max="13076" width="3.44140625" style="83" customWidth="1"/>
    <col min="13077" max="13077" width="9.6640625" style="83" customWidth="1"/>
    <col min="13078" max="13078" width="2.77734375" style="83" customWidth="1"/>
    <col min="13079" max="13079" width="9.6640625" style="83" customWidth="1"/>
    <col min="13080" max="13080" width="3.77734375" style="83" customWidth="1"/>
    <col min="13081" max="13081" width="8.21875" style="83" customWidth="1"/>
    <col min="13082" max="13082" width="6.77734375" style="83" customWidth="1"/>
    <col min="13083" max="13083" width="7.109375" style="83" customWidth="1"/>
    <col min="13084" max="13084" width="8.77734375" style="83" customWidth="1"/>
    <col min="13085" max="13085" width="9.6640625" style="83" customWidth="1"/>
    <col min="13086" max="13086" width="2.6640625" style="83" customWidth="1"/>
    <col min="13087" max="13087" width="9.6640625" style="83" customWidth="1"/>
    <col min="13088" max="13088" width="2.6640625" style="83" customWidth="1"/>
    <col min="13089" max="13089" width="9.6640625" style="83" customWidth="1"/>
    <col min="13090" max="13090" width="2.6640625" style="83" customWidth="1"/>
    <col min="13091" max="13312" width="9.6640625" style="83"/>
    <col min="13313" max="13313" width="2.6640625" style="83" customWidth="1"/>
    <col min="13314" max="13314" width="5" style="83" customWidth="1"/>
    <col min="13315" max="13315" width="20.6640625" style="83" customWidth="1"/>
    <col min="13316" max="13316" width="2.6640625" style="83" customWidth="1"/>
    <col min="13317" max="13317" width="9.6640625" style="83" customWidth="1"/>
    <col min="13318" max="13318" width="2.6640625" style="83" customWidth="1"/>
    <col min="13319" max="13319" width="9.6640625" style="83" customWidth="1"/>
    <col min="13320" max="13320" width="2.6640625" style="83" customWidth="1"/>
    <col min="13321" max="13321" width="9.6640625" style="83" customWidth="1"/>
    <col min="13322" max="13322" width="2.6640625" style="83" customWidth="1"/>
    <col min="13323" max="13323" width="9.6640625" style="83" customWidth="1"/>
    <col min="13324" max="13324" width="2.6640625" style="83" customWidth="1"/>
    <col min="13325" max="13325" width="9.6640625" style="83" customWidth="1"/>
    <col min="13326" max="13326" width="2.6640625" style="83" customWidth="1"/>
    <col min="13327" max="13327" width="9.6640625" style="83" customWidth="1"/>
    <col min="13328" max="13328" width="2.6640625" style="83" customWidth="1"/>
    <col min="13329" max="13329" width="9.6640625" style="83" customWidth="1"/>
    <col min="13330" max="13330" width="2.6640625" style="83" customWidth="1"/>
    <col min="13331" max="13331" width="9.6640625" style="83" customWidth="1"/>
    <col min="13332" max="13332" width="3.44140625" style="83" customWidth="1"/>
    <col min="13333" max="13333" width="9.6640625" style="83" customWidth="1"/>
    <col min="13334" max="13334" width="2.77734375" style="83" customWidth="1"/>
    <col min="13335" max="13335" width="9.6640625" style="83" customWidth="1"/>
    <col min="13336" max="13336" width="3.77734375" style="83" customWidth="1"/>
    <col min="13337" max="13337" width="8.21875" style="83" customWidth="1"/>
    <col min="13338" max="13338" width="6.77734375" style="83" customWidth="1"/>
    <col min="13339" max="13339" width="7.109375" style="83" customWidth="1"/>
    <col min="13340" max="13340" width="8.77734375" style="83" customWidth="1"/>
    <col min="13341" max="13341" width="9.6640625" style="83" customWidth="1"/>
    <col min="13342" max="13342" width="2.6640625" style="83" customWidth="1"/>
    <col min="13343" max="13343" width="9.6640625" style="83" customWidth="1"/>
    <col min="13344" max="13344" width="2.6640625" style="83" customWidth="1"/>
    <col min="13345" max="13345" width="9.6640625" style="83" customWidth="1"/>
    <col min="13346" max="13346" width="2.6640625" style="83" customWidth="1"/>
    <col min="13347" max="13568" width="9.6640625" style="83"/>
    <col min="13569" max="13569" width="2.6640625" style="83" customWidth="1"/>
    <col min="13570" max="13570" width="5" style="83" customWidth="1"/>
    <col min="13571" max="13571" width="20.6640625" style="83" customWidth="1"/>
    <col min="13572" max="13572" width="2.6640625" style="83" customWidth="1"/>
    <col min="13573" max="13573" width="9.6640625" style="83" customWidth="1"/>
    <col min="13574" max="13574" width="2.6640625" style="83" customWidth="1"/>
    <col min="13575" max="13575" width="9.6640625" style="83" customWidth="1"/>
    <col min="13576" max="13576" width="2.6640625" style="83" customWidth="1"/>
    <col min="13577" max="13577" width="9.6640625" style="83" customWidth="1"/>
    <col min="13578" max="13578" width="2.6640625" style="83" customWidth="1"/>
    <col min="13579" max="13579" width="9.6640625" style="83" customWidth="1"/>
    <col min="13580" max="13580" width="2.6640625" style="83" customWidth="1"/>
    <col min="13581" max="13581" width="9.6640625" style="83" customWidth="1"/>
    <col min="13582" max="13582" width="2.6640625" style="83" customWidth="1"/>
    <col min="13583" max="13583" width="9.6640625" style="83" customWidth="1"/>
    <col min="13584" max="13584" width="2.6640625" style="83" customWidth="1"/>
    <col min="13585" max="13585" width="9.6640625" style="83" customWidth="1"/>
    <col min="13586" max="13586" width="2.6640625" style="83" customWidth="1"/>
    <col min="13587" max="13587" width="9.6640625" style="83" customWidth="1"/>
    <col min="13588" max="13588" width="3.44140625" style="83" customWidth="1"/>
    <col min="13589" max="13589" width="9.6640625" style="83" customWidth="1"/>
    <col min="13590" max="13590" width="2.77734375" style="83" customWidth="1"/>
    <col min="13591" max="13591" width="9.6640625" style="83" customWidth="1"/>
    <col min="13592" max="13592" width="3.77734375" style="83" customWidth="1"/>
    <col min="13593" max="13593" width="8.21875" style="83" customWidth="1"/>
    <col min="13594" max="13594" width="6.77734375" style="83" customWidth="1"/>
    <col min="13595" max="13595" width="7.109375" style="83" customWidth="1"/>
    <col min="13596" max="13596" width="8.77734375" style="83" customWidth="1"/>
    <col min="13597" max="13597" width="9.6640625" style="83" customWidth="1"/>
    <col min="13598" max="13598" width="2.6640625" style="83" customWidth="1"/>
    <col min="13599" max="13599" width="9.6640625" style="83" customWidth="1"/>
    <col min="13600" max="13600" width="2.6640625" style="83" customWidth="1"/>
    <col min="13601" max="13601" width="9.6640625" style="83" customWidth="1"/>
    <col min="13602" max="13602" width="2.6640625" style="83" customWidth="1"/>
    <col min="13603" max="13824" width="9.6640625" style="83"/>
    <col min="13825" max="13825" width="2.6640625" style="83" customWidth="1"/>
    <col min="13826" max="13826" width="5" style="83" customWidth="1"/>
    <col min="13827" max="13827" width="20.6640625" style="83" customWidth="1"/>
    <col min="13828" max="13828" width="2.6640625" style="83" customWidth="1"/>
    <col min="13829" max="13829" width="9.6640625" style="83" customWidth="1"/>
    <col min="13830" max="13830" width="2.6640625" style="83" customWidth="1"/>
    <col min="13831" max="13831" width="9.6640625" style="83" customWidth="1"/>
    <col min="13832" max="13832" width="2.6640625" style="83" customWidth="1"/>
    <col min="13833" max="13833" width="9.6640625" style="83" customWidth="1"/>
    <col min="13834" max="13834" width="2.6640625" style="83" customWidth="1"/>
    <col min="13835" max="13835" width="9.6640625" style="83" customWidth="1"/>
    <col min="13836" max="13836" width="2.6640625" style="83" customWidth="1"/>
    <col min="13837" max="13837" width="9.6640625" style="83" customWidth="1"/>
    <col min="13838" max="13838" width="2.6640625" style="83" customWidth="1"/>
    <col min="13839" max="13839" width="9.6640625" style="83" customWidth="1"/>
    <col min="13840" max="13840" width="2.6640625" style="83" customWidth="1"/>
    <col min="13841" max="13841" width="9.6640625" style="83" customWidth="1"/>
    <col min="13842" max="13842" width="2.6640625" style="83" customWidth="1"/>
    <col min="13843" max="13843" width="9.6640625" style="83" customWidth="1"/>
    <col min="13844" max="13844" width="3.44140625" style="83" customWidth="1"/>
    <col min="13845" max="13845" width="9.6640625" style="83" customWidth="1"/>
    <col min="13846" max="13846" width="2.77734375" style="83" customWidth="1"/>
    <col min="13847" max="13847" width="9.6640625" style="83" customWidth="1"/>
    <col min="13848" max="13848" width="3.77734375" style="83" customWidth="1"/>
    <col min="13849" max="13849" width="8.21875" style="83" customWidth="1"/>
    <col min="13850" max="13850" width="6.77734375" style="83" customWidth="1"/>
    <col min="13851" max="13851" width="7.109375" style="83" customWidth="1"/>
    <col min="13852" max="13852" width="8.77734375" style="83" customWidth="1"/>
    <col min="13853" max="13853" width="9.6640625" style="83" customWidth="1"/>
    <col min="13854" max="13854" width="2.6640625" style="83" customWidth="1"/>
    <col min="13855" max="13855" width="9.6640625" style="83" customWidth="1"/>
    <col min="13856" max="13856" width="2.6640625" style="83" customWidth="1"/>
    <col min="13857" max="13857" width="9.6640625" style="83" customWidth="1"/>
    <col min="13858" max="13858" width="2.6640625" style="83" customWidth="1"/>
    <col min="13859" max="14080" width="9.6640625" style="83"/>
    <col min="14081" max="14081" width="2.6640625" style="83" customWidth="1"/>
    <col min="14082" max="14082" width="5" style="83" customWidth="1"/>
    <col min="14083" max="14083" width="20.6640625" style="83" customWidth="1"/>
    <col min="14084" max="14084" width="2.6640625" style="83" customWidth="1"/>
    <col min="14085" max="14085" width="9.6640625" style="83" customWidth="1"/>
    <col min="14086" max="14086" width="2.6640625" style="83" customWidth="1"/>
    <col min="14087" max="14087" width="9.6640625" style="83" customWidth="1"/>
    <col min="14088" max="14088" width="2.6640625" style="83" customWidth="1"/>
    <col min="14089" max="14089" width="9.6640625" style="83" customWidth="1"/>
    <col min="14090" max="14090" width="2.6640625" style="83" customWidth="1"/>
    <col min="14091" max="14091" width="9.6640625" style="83" customWidth="1"/>
    <col min="14092" max="14092" width="2.6640625" style="83" customWidth="1"/>
    <col min="14093" max="14093" width="9.6640625" style="83" customWidth="1"/>
    <col min="14094" max="14094" width="2.6640625" style="83" customWidth="1"/>
    <col min="14095" max="14095" width="9.6640625" style="83" customWidth="1"/>
    <col min="14096" max="14096" width="2.6640625" style="83" customWidth="1"/>
    <col min="14097" max="14097" width="9.6640625" style="83" customWidth="1"/>
    <col min="14098" max="14098" width="2.6640625" style="83" customWidth="1"/>
    <col min="14099" max="14099" width="9.6640625" style="83" customWidth="1"/>
    <col min="14100" max="14100" width="3.44140625" style="83" customWidth="1"/>
    <col min="14101" max="14101" width="9.6640625" style="83" customWidth="1"/>
    <col min="14102" max="14102" width="2.77734375" style="83" customWidth="1"/>
    <col min="14103" max="14103" width="9.6640625" style="83" customWidth="1"/>
    <col min="14104" max="14104" width="3.77734375" style="83" customWidth="1"/>
    <col min="14105" max="14105" width="8.21875" style="83" customWidth="1"/>
    <col min="14106" max="14106" width="6.77734375" style="83" customWidth="1"/>
    <col min="14107" max="14107" width="7.109375" style="83" customWidth="1"/>
    <col min="14108" max="14108" width="8.77734375" style="83" customWidth="1"/>
    <col min="14109" max="14109" width="9.6640625" style="83" customWidth="1"/>
    <col min="14110" max="14110" width="2.6640625" style="83" customWidth="1"/>
    <col min="14111" max="14111" width="9.6640625" style="83" customWidth="1"/>
    <col min="14112" max="14112" width="2.6640625" style="83" customWidth="1"/>
    <col min="14113" max="14113" width="9.6640625" style="83" customWidth="1"/>
    <col min="14114" max="14114" width="2.6640625" style="83" customWidth="1"/>
    <col min="14115" max="14336" width="9.6640625" style="83"/>
    <col min="14337" max="14337" width="2.6640625" style="83" customWidth="1"/>
    <col min="14338" max="14338" width="5" style="83" customWidth="1"/>
    <col min="14339" max="14339" width="20.6640625" style="83" customWidth="1"/>
    <col min="14340" max="14340" width="2.6640625" style="83" customWidth="1"/>
    <col min="14341" max="14341" width="9.6640625" style="83" customWidth="1"/>
    <col min="14342" max="14342" width="2.6640625" style="83" customWidth="1"/>
    <col min="14343" max="14343" width="9.6640625" style="83" customWidth="1"/>
    <col min="14344" max="14344" width="2.6640625" style="83" customWidth="1"/>
    <col min="14345" max="14345" width="9.6640625" style="83" customWidth="1"/>
    <col min="14346" max="14346" width="2.6640625" style="83" customWidth="1"/>
    <col min="14347" max="14347" width="9.6640625" style="83" customWidth="1"/>
    <col min="14348" max="14348" width="2.6640625" style="83" customWidth="1"/>
    <col min="14349" max="14349" width="9.6640625" style="83" customWidth="1"/>
    <col min="14350" max="14350" width="2.6640625" style="83" customWidth="1"/>
    <col min="14351" max="14351" width="9.6640625" style="83" customWidth="1"/>
    <col min="14352" max="14352" width="2.6640625" style="83" customWidth="1"/>
    <col min="14353" max="14353" width="9.6640625" style="83" customWidth="1"/>
    <col min="14354" max="14354" width="2.6640625" style="83" customWidth="1"/>
    <col min="14355" max="14355" width="9.6640625" style="83" customWidth="1"/>
    <col min="14356" max="14356" width="3.44140625" style="83" customWidth="1"/>
    <col min="14357" max="14357" width="9.6640625" style="83" customWidth="1"/>
    <col min="14358" max="14358" width="2.77734375" style="83" customWidth="1"/>
    <col min="14359" max="14359" width="9.6640625" style="83" customWidth="1"/>
    <col min="14360" max="14360" width="3.77734375" style="83" customWidth="1"/>
    <col min="14361" max="14361" width="8.21875" style="83" customWidth="1"/>
    <col min="14362" max="14362" width="6.77734375" style="83" customWidth="1"/>
    <col min="14363" max="14363" width="7.109375" style="83" customWidth="1"/>
    <col min="14364" max="14364" width="8.77734375" style="83" customWidth="1"/>
    <col min="14365" max="14365" width="9.6640625" style="83" customWidth="1"/>
    <col min="14366" max="14366" width="2.6640625" style="83" customWidth="1"/>
    <col min="14367" max="14367" width="9.6640625" style="83" customWidth="1"/>
    <col min="14368" max="14368" width="2.6640625" style="83" customWidth="1"/>
    <col min="14369" max="14369" width="9.6640625" style="83" customWidth="1"/>
    <col min="14370" max="14370" width="2.6640625" style="83" customWidth="1"/>
    <col min="14371" max="14592" width="9.6640625" style="83"/>
    <col min="14593" max="14593" width="2.6640625" style="83" customWidth="1"/>
    <col min="14594" max="14594" width="5" style="83" customWidth="1"/>
    <col min="14595" max="14595" width="20.6640625" style="83" customWidth="1"/>
    <col min="14596" max="14596" width="2.6640625" style="83" customWidth="1"/>
    <col min="14597" max="14597" width="9.6640625" style="83" customWidth="1"/>
    <col min="14598" max="14598" width="2.6640625" style="83" customWidth="1"/>
    <col min="14599" max="14599" width="9.6640625" style="83" customWidth="1"/>
    <col min="14600" max="14600" width="2.6640625" style="83" customWidth="1"/>
    <col min="14601" max="14601" width="9.6640625" style="83" customWidth="1"/>
    <col min="14602" max="14602" width="2.6640625" style="83" customWidth="1"/>
    <col min="14603" max="14603" width="9.6640625" style="83" customWidth="1"/>
    <col min="14604" max="14604" width="2.6640625" style="83" customWidth="1"/>
    <col min="14605" max="14605" width="9.6640625" style="83" customWidth="1"/>
    <col min="14606" max="14606" width="2.6640625" style="83" customWidth="1"/>
    <col min="14607" max="14607" width="9.6640625" style="83" customWidth="1"/>
    <col min="14608" max="14608" width="2.6640625" style="83" customWidth="1"/>
    <col min="14609" max="14609" width="9.6640625" style="83" customWidth="1"/>
    <col min="14610" max="14610" width="2.6640625" style="83" customWidth="1"/>
    <col min="14611" max="14611" width="9.6640625" style="83" customWidth="1"/>
    <col min="14612" max="14612" width="3.44140625" style="83" customWidth="1"/>
    <col min="14613" max="14613" width="9.6640625" style="83" customWidth="1"/>
    <col min="14614" max="14614" width="2.77734375" style="83" customWidth="1"/>
    <col min="14615" max="14615" width="9.6640625" style="83" customWidth="1"/>
    <col min="14616" max="14616" width="3.77734375" style="83" customWidth="1"/>
    <col min="14617" max="14617" width="8.21875" style="83" customWidth="1"/>
    <col min="14618" max="14618" width="6.77734375" style="83" customWidth="1"/>
    <col min="14619" max="14619" width="7.109375" style="83" customWidth="1"/>
    <col min="14620" max="14620" width="8.77734375" style="83" customWidth="1"/>
    <col min="14621" max="14621" width="9.6640625" style="83" customWidth="1"/>
    <col min="14622" max="14622" width="2.6640625" style="83" customWidth="1"/>
    <col min="14623" max="14623" width="9.6640625" style="83" customWidth="1"/>
    <col min="14624" max="14624" width="2.6640625" style="83" customWidth="1"/>
    <col min="14625" max="14625" width="9.6640625" style="83" customWidth="1"/>
    <col min="14626" max="14626" width="2.6640625" style="83" customWidth="1"/>
    <col min="14627" max="14848" width="9.6640625" style="83"/>
    <col min="14849" max="14849" width="2.6640625" style="83" customWidth="1"/>
    <col min="14850" max="14850" width="5" style="83" customWidth="1"/>
    <col min="14851" max="14851" width="20.6640625" style="83" customWidth="1"/>
    <col min="14852" max="14852" width="2.6640625" style="83" customWidth="1"/>
    <col min="14853" max="14853" width="9.6640625" style="83" customWidth="1"/>
    <col min="14854" max="14854" width="2.6640625" style="83" customWidth="1"/>
    <col min="14855" max="14855" width="9.6640625" style="83" customWidth="1"/>
    <col min="14856" max="14856" width="2.6640625" style="83" customWidth="1"/>
    <col min="14857" max="14857" width="9.6640625" style="83" customWidth="1"/>
    <col min="14858" max="14858" width="2.6640625" style="83" customWidth="1"/>
    <col min="14859" max="14859" width="9.6640625" style="83" customWidth="1"/>
    <col min="14860" max="14860" width="2.6640625" style="83" customWidth="1"/>
    <col min="14861" max="14861" width="9.6640625" style="83" customWidth="1"/>
    <col min="14862" max="14862" width="2.6640625" style="83" customWidth="1"/>
    <col min="14863" max="14863" width="9.6640625" style="83" customWidth="1"/>
    <col min="14864" max="14864" width="2.6640625" style="83" customWidth="1"/>
    <col min="14865" max="14865" width="9.6640625" style="83" customWidth="1"/>
    <col min="14866" max="14866" width="2.6640625" style="83" customWidth="1"/>
    <col min="14867" max="14867" width="9.6640625" style="83" customWidth="1"/>
    <col min="14868" max="14868" width="3.44140625" style="83" customWidth="1"/>
    <col min="14869" max="14869" width="9.6640625" style="83" customWidth="1"/>
    <col min="14870" max="14870" width="2.77734375" style="83" customWidth="1"/>
    <col min="14871" max="14871" width="9.6640625" style="83" customWidth="1"/>
    <col min="14872" max="14872" width="3.77734375" style="83" customWidth="1"/>
    <col min="14873" max="14873" width="8.21875" style="83" customWidth="1"/>
    <col min="14874" max="14874" width="6.77734375" style="83" customWidth="1"/>
    <col min="14875" max="14875" width="7.109375" style="83" customWidth="1"/>
    <col min="14876" max="14876" width="8.77734375" style="83" customWidth="1"/>
    <col min="14877" max="14877" width="9.6640625" style="83" customWidth="1"/>
    <col min="14878" max="14878" width="2.6640625" style="83" customWidth="1"/>
    <col min="14879" max="14879" width="9.6640625" style="83" customWidth="1"/>
    <col min="14880" max="14880" width="2.6640625" style="83" customWidth="1"/>
    <col min="14881" max="14881" width="9.6640625" style="83" customWidth="1"/>
    <col min="14882" max="14882" width="2.6640625" style="83" customWidth="1"/>
    <col min="14883" max="15104" width="9.6640625" style="83"/>
    <col min="15105" max="15105" width="2.6640625" style="83" customWidth="1"/>
    <col min="15106" max="15106" width="5" style="83" customWidth="1"/>
    <col min="15107" max="15107" width="20.6640625" style="83" customWidth="1"/>
    <col min="15108" max="15108" width="2.6640625" style="83" customWidth="1"/>
    <col min="15109" max="15109" width="9.6640625" style="83" customWidth="1"/>
    <col min="15110" max="15110" width="2.6640625" style="83" customWidth="1"/>
    <col min="15111" max="15111" width="9.6640625" style="83" customWidth="1"/>
    <col min="15112" max="15112" width="2.6640625" style="83" customWidth="1"/>
    <col min="15113" max="15113" width="9.6640625" style="83" customWidth="1"/>
    <col min="15114" max="15114" width="2.6640625" style="83" customWidth="1"/>
    <col min="15115" max="15115" width="9.6640625" style="83" customWidth="1"/>
    <col min="15116" max="15116" width="2.6640625" style="83" customWidth="1"/>
    <col min="15117" max="15117" width="9.6640625" style="83" customWidth="1"/>
    <col min="15118" max="15118" width="2.6640625" style="83" customWidth="1"/>
    <col min="15119" max="15119" width="9.6640625" style="83" customWidth="1"/>
    <col min="15120" max="15120" width="2.6640625" style="83" customWidth="1"/>
    <col min="15121" max="15121" width="9.6640625" style="83" customWidth="1"/>
    <col min="15122" max="15122" width="2.6640625" style="83" customWidth="1"/>
    <col min="15123" max="15123" width="9.6640625" style="83" customWidth="1"/>
    <col min="15124" max="15124" width="3.44140625" style="83" customWidth="1"/>
    <col min="15125" max="15125" width="9.6640625" style="83" customWidth="1"/>
    <col min="15126" max="15126" width="2.77734375" style="83" customWidth="1"/>
    <col min="15127" max="15127" width="9.6640625" style="83" customWidth="1"/>
    <col min="15128" max="15128" width="3.77734375" style="83" customWidth="1"/>
    <col min="15129" max="15129" width="8.21875" style="83" customWidth="1"/>
    <col min="15130" max="15130" width="6.77734375" style="83" customWidth="1"/>
    <col min="15131" max="15131" width="7.109375" style="83" customWidth="1"/>
    <col min="15132" max="15132" width="8.77734375" style="83" customWidth="1"/>
    <col min="15133" max="15133" width="9.6640625" style="83" customWidth="1"/>
    <col min="15134" max="15134" width="2.6640625" style="83" customWidth="1"/>
    <col min="15135" max="15135" width="9.6640625" style="83" customWidth="1"/>
    <col min="15136" max="15136" width="2.6640625" style="83" customWidth="1"/>
    <col min="15137" max="15137" width="9.6640625" style="83" customWidth="1"/>
    <col min="15138" max="15138" width="2.6640625" style="83" customWidth="1"/>
    <col min="15139" max="15360" width="9.6640625" style="83"/>
    <col min="15361" max="15361" width="2.6640625" style="83" customWidth="1"/>
    <col min="15362" max="15362" width="5" style="83" customWidth="1"/>
    <col min="15363" max="15363" width="20.6640625" style="83" customWidth="1"/>
    <col min="15364" max="15364" width="2.6640625" style="83" customWidth="1"/>
    <col min="15365" max="15365" width="9.6640625" style="83" customWidth="1"/>
    <col min="15366" max="15366" width="2.6640625" style="83" customWidth="1"/>
    <col min="15367" max="15367" width="9.6640625" style="83" customWidth="1"/>
    <col min="15368" max="15368" width="2.6640625" style="83" customWidth="1"/>
    <col min="15369" max="15369" width="9.6640625" style="83" customWidth="1"/>
    <col min="15370" max="15370" width="2.6640625" style="83" customWidth="1"/>
    <col min="15371" max="15371" width="9.6640625" style="83" customWidth="1"/>
    <col min="15372" max="15372" width="2.6640625" style="83" customWidth="1"/>
    <col min="15373" max="15373" width="9.6640625" style="83" customWidth="1"/>
    <col min="15374" max="15374" width="2.6640625" style="83" customWidth="1"/>
    <col min="15375" max="15375" width="9.6640625" style="83" customWidth="1"/>
    <col min="15376" max="15376" width="2.6640625" style="83" customWidth="1"/>
    <col min="15377" max="15377" width="9.6640625" style="83" customWidth="1"/>
    <col min="15378" max="15378" width="2.6640625" style="83" customWidth="1"/>
    <col min="15379" max="15379" width="9.6640625" style="83" customWidth="1"/>
    <col min="15380" max="15380" width="3.44140625" style="83" customWidth="1"/>
    <col min="15381" max="15381" width="9.6640625" style="83" customWidth="1"/>
    <col min="15382" max="15382" width="2.77734375" style="83" customWidth="1"/>
    <col min="15383" max="15383" width="9.6640625" style="83" customWidth="1"/>
    <col min="15384" max="15384" width="3.77734375" style="83" customWidth="1"/>
    <col min="15385" max="15385" width="8.21875" style="83" customWidth="1"/>
    <col min="15386" max="15386" width="6.77734375" style="83" customWidth="1"/>
    <col min="15387" max="15387" width="7.109375" style="83" customWidth="1"/>
    <col min="15388" max="15388" width="8.77734375" style="83" customWidth="1"/>
    <col min="15389" max="15389" width="9.6640625" style="83" customWidth="1"/>
    <col min="15390" max="15390" width="2.6640625" style="83" customWidth="1"/>
    <col min="15391" max="15391" width="9.6640625" style="83" customWidth="1"/>
    <col min="15392" max="15392" width="2.6640625" style="83" customWidth="1"/>
    <col min="15393" max="15393" width="9.6640625" style="83" customWidth="1"/>
    <col min="15394" max="15394" width="2.6640625" style="83" customWidth="1"/>
    <col min="15395" max="15616" width="9.6640625" style="83"/>
    <col min="15617" max="15617" width="2.6640625" style="83" customWidth="1"/>
    <col min="15618" max="15618" width="5" style="83" customWidth="1"/>
    <col min="15619" max="15619" width="20.6640625" style="83" customWidth="1"/>
    <col min="15620" max="15620" width="2.6640625" style="83" customWidth="1"/>
    <col min="15621" max="15621" width="9.6640625" style="83" customWidth="1"/>
    <col min="15622" max="15622" width="2.6640625" style="83" customWidth="1"/>
    <col min="15623" max="15623" width="9.6640625" style="83" customWidth="1"/>
    <col min="15624" max="15624" width="2.6640625" style="83" customWidth="1"/>
    <col min="15625" max="15625" width="9.6640625" style="83" customWidth="1"/>
    <col min="15626" max="15626" width="2.6640625" style="83" customWidth="1"/>
    <col min="15627" max="15627" width="9.6640625" style="83" customWidth="1"/>
    <col min="15628" max="15628" width="2.6640625" style="83" customWidth="1"/>
    <col min="15629" max="15629" width="9.6640625" style="83" customWidth="1"/>
    <col min="15630" max="15630" width="2.6640625" style="83" customWidth="1"/>
    <col min="15631" max="15631" width="9.6640625" style="83" customWidth="1"/>
    <col min="15632" max="15632" width="2.6640625" style="83" customWidth="1"/>
    <col min="15633" max="15633" width="9.6640625" style="83" customWidth="1"/>
    <col min="15634" max="15634" width="2.6640625" style="83" customWidth="1"/>
    <col min="15635" max="15635" width="9.6640625" style="83" customWidth="1"/>
    <col min="15636" max="15636" width="3.44140625" style="83" customWidth="1"/>
    <col min="15637" max="15637" width="9.6640625" style="83" customWidth="1"/>
    <col min="15638" max="15638" width="2.77734375" style="83" customWidth="1"/>
    <col min="15639" max="15639" width="9.6640625" style="83" customWidth="1"/>
    <col min="15640" max="15640" width="3.77734375" style="83" customWidth="1"/>
    <col min="15641" max="15641" width="8.21875" style="83" customWidth="1"/>
    <col min="15642" max="15642" width="6.77734375" style="83" customWidth="1"/>
    <col min="15643" max="15643" width="7.109375" style="83" customWidth="1"/>
    <col min="15644" max="15644" width="8.77734375" style="83" customWidth="1"/>
    <col min="15645" max="15645" width="9.6640625" style="83" customWidth="1"/>
    <col min="15646" max="15646" width="2.6640625" style="83" customWidth="1"/>
    <col min="15647" max="15647" width="9.6640625" style="83" customWidth="1"/>
    <col min="15648" max="15648" width="2.6640625" style="83" customWidth="1"/>
    <col min="15649" max="15649" width="9.6640625" style="83" customWidth="1"/>
    <col min="15650" max="15650" width="2.6640625" style="83" customWidth="1"/>
    <col min="15651" max="15872" width="9.6640625" style="83"/>
    <col min="15873" max="15873" width="2.6640625" style="83" customWidth="1"/>
    <col min="15874" max="15874" width="5" style="83" customWidth="1"/>
    <col min="15875" max="15875" width="20.6640625" style="83" customWidth="1"/>
    <col min="15876" max="15876" width="2.6640625" style="83" customWidth="1"/>
    <col min="15877" max="15877" width="9.6640625" style="83" customWidth="1"/>
    <col min="15878" max="15878" width="2.6640625" style="83" customWidth="1"/>
    <col min="15879" max="15879" width="9.6640625" style="83" customWidth="1"/>
    <col min="15880" max="15880" width="2.6640625" style="83" customWidth="1"/>
    <col min="15881" max="15881" width="9.6640625" style="83" customWidth="1"/>
    <col min="15882" max="15882" width="2.6640625" style="83" customWidth="1"/>
    <col min="15883" max="15883" width="9.6640625" style="83" customWidth="1"/>
    <col min="15884" max="15884" width="2.6640625" style="83" customWidth="1"/>
    <col min="15885" max="15885" width="9.6640625" style="83" customWidth="1"/>
    <col min="15886" max="15886" width="2.6640625" style="83" customWidth="1"/>
    <col min="15887" max="15887" width="9.6640625" style="83" customWidth="1"/>
    <col min="15888" max="15888" width="2.6640625" style="83" customWidth="1"/>
    <col min="15889" max="15889" width="9.6640625" style="83" customWidth="1"/>
    <col min="15890" max="15890" width="2.6640625" style="83" customWidth="1"/>
    <col min="15891" max="15891" width="9.6640625" style="83" customWidth="1"/>
    <col min="15892" max="15892" width="3.44140625" style="83" customWidth="1"/>
    <col min="15893" max="15893" width="9.6640625" style="83" customWidth="1"/>
    <col min="15894" max="15894" width="2.77734375" style="83" customWidth="1"/>
    <col min="15895" max="15895" width="9.6640625" style="83" customWidth="1"/>
    <col min="15896" max="15896" width="3.77734375" style="83" customWidth="1"/>
    <col min="15897" max="15897" width="8.21875" style="83" customWidth="1"/>
    <col min="15898" max="15898" width="6.77734375" style="83" customWidth="1"/>
    <col min="15899" max="15899" width="7.109375" style="83" customWidth="1"/>
    <col min="15900" max="15900" width="8.77734375" style="83" customWidth="1"/>
    <col min="15901" max="15901" width="9.6640625" style="83" customWidth="1"/>
    <col min="15902" max="15902" width="2.6640625" style="83" customWidth="1"/>
    <col min="15903" max="15903" width="9.6640625" style="83" customWidth="1"/>
    <col min="15904" max="15904" width="2.6640625" style="83" customWidth="1"/>
    <col min="15905" max="15905" width="9.6640625" style="83" customWidth="1"/>
    <col min="15906" max="15906" width="2.6640625" style="83" customWidth="1"/>
    <col min="15907" max="16128" width="9.6640625" style="83"/>
    <col min="16129" max="16129" width="2.6640625" style="83" customWidth="1"/>
    <col min="16130" max="16130" width="5" style="83" customWidth="1"/>
    <col min="16131" max="16131" width="20.6640625" style="83" customWidth="1"/>
    <col min="16132" max="16132" width="2.6640625" style="83" customWidth="1"/>
    <col min="16133" max="16133" width="9.6640625" style="83" customWidth="1"/>
    <col min="16134" max="16134" width="2.6640625" style="83" customWidth="1"/>
    <col min="16135" max="16135" width="9.6640625" style="83" customWidth="1"/>
    <col min="16136" max="16136" width="2.6640625" style="83" customWidth="1"/>
    <col min="16137" max="16137" width="9.6640625" style="83" customWidth="1"/>
    <col min="16138" max="16138" width="2.6640625" style="83" customWidth="1"/>
    <col min="16139" max="16139" width="9.6640625" style="83" customWidth="1"/>
    <col min="16140" max="16140" width="2.6640625" style="83" customWidth="1"/>
    <col min="16141" max="16141" width="9.6640625" style="83" customWidth="1"/>
    <col min="16142" max="16142" width="2.6640625" style="83" customWidth="1"/>
    <col min="16143" max="16143" width="9.6640625" style="83" customWidth="1"/>
    <col min="16144" max="16144" width="2.6640625" style="83" customWidth="1"/>
    <col min="16145" max="16145" width="9.6640625" style="83" customWidth="1"/>
    <col min="16146" max="16146" width="2.6640625" style="83" customWidth="1"/>
    <col min="16147" max="16147" width="9.6640625" style="83" customWidth="1"/>
    <col min="16148" max="16148" width="3.44140625" style="83" customWidth="1"/>
    <col min="16149" max="16149" width="9.6640625" style="83" customWidth="1"/>
    <col min="16150" max="16150" width="2.77734375" style="83" customWidth="1"/>
    <col min="16151" max="16151" width="9.6640625" style="83" customWidth="1"/>
    <col min="16152" max="16152" width="3.77734375" style="83" customWidth="1"/>
    <col min="16153" max="16153" width="8.21875" style="83" customWidth="1"/>
    <col min="16154" max="16154" width="6.77734375" style="83" customWidth="1"/>
    <col min="16155" max="16155" width="7.109375" style="83" customWidth="1"/>
    <col min="16156" max="16156" width="8.77734375" style="83" customWidth="1"/>
    <col min="16157" max="16157" width="9.6640625" style="83" customWidth="1"/>
    <col min="16158" max="16158" width="2.6640625" style="83" customWidth="1"/>
    <col min="16159" max="16159" width="9.6640625" style="83" customWidth="1"/>
    <col min="16160" max="16160" width="2.6640625" style="83" customWidth="1"/>
    <col min="16161" max="16161" width="9.6640625" style="83" customWidth="1"/>
    <col min="16162" max="16162" width="2.6640625" style="83" customWidth="1"/>
    <col min="16163" max="16384" width="9.6640625" style="83"/>
  </cols>
  <sheetData>
    <row r="1" spans="1:39" ht="22.5" customHeight="1" x14ac:dyDescent="0.3">
      <c r="A1" s="326" t="s">
        <v>342</v>
      </c>
      <c r="B1" s="326"/>
      <c r="C1" s="326"/>
      <c r="D1" s="326"/>
      <c r="E1" s="326"/>
      <c r="F1" s="326"/>
    </row>
    <row r="2" spans="1:39" s="18" customFormat="1" ht="18" customHeight="1" x14ac:dyDescent="0.3">
      <c r="A2" s="328" t="s">
        <v>343</v>
      </c>
      <c r="B2" s="328"/>
      <c r="C2" s="328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F2" s="93" t="s">
        <v>344</v>
      </c>
      <c r="AG2" s="330">
        <f ca="1">TODAY()</f>
        <v>45918</v>
      </c>
      <c r="AH2" s="330"/>
      <c r="AI2" s="330"/>
    </row>
    <row r="3" spans="1:39" s="18" customFormat="1" ht="18" customHeight="1" x14ac:dyDescent="0.3">
      <c r="A3" s="328" t="s">
        <v>44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8"/>
      <c r="W3" s="328"/>
      <c r="X3" s="328"/>
      <c r="Y3" s="328"/>
      <c r="Z3" s="328"/>
      <c r="AA3" s="328"/>
      <c r="AB3" s="328"/>
      <c r="AC3" s="328"/>
      <c r="AD3" s="328"/>
      <c r="AE3" s="328"/>
      <c r="AF3" s="328"/>
    </row>
    <row r="4" spans="1:39" s="18" customFormat="1" ht="18" customHeight="1" x14ac:dyDescent="0.3">
      <c r="A4" s="19" t="s">
        <v>345</v>
      </c>
      <c r="B4" s="20"/>
      <c r="C4" s="20"/>
      <c r="D4" s="21" t="s">
        <v>123</v>
      </c>
      <c r="E4" s="20"/>
      <c r="F4" s="20"/>
      <c r="G4" s="20"/>
      <c r="H4" s="20"/>
      <c r="I4" s="22"/>
      <c r="J4" s="22"/>
      <c r="K4" s="23"/>
      <c r="L4" s="23"/>
      <c r="M4" s="20"/>
      <c r="N4" s="20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0"/>
      <c r="AD4" s="20"/>
      <c r="AE4" s="20"/>
      <c r="AF4" s="20"/>
      <c r="AG4" s="20"/>
      <c r="AH4" s="20"/>
    </row>
    <row r="5" spans="1:39" s="24" customFormat="1" ht="12" customHeight="1" x14ac:dyDescent="0.3">
      <c r="A5" s="16" t="s">
        <v>346</v>
      </c>
      <c r="D5" s="327">
        <v>42248</v>
      </c>
      <c r="E5" s="327"/>
      <c r="I5" s="25"/>
      <c r="J5" s="25"/>
      <c r="K5" s="94"/>
      <c r="L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G5" s="26"/>
    </row>
    <row r="6" spans="1:39" s="28" customFormat="1" ht="12" customHeight="1" x14ac:dyDescent="0.2">
      <c r="A6" s="27"/>
      <c r="C6" s="29"/>
      <c r="D6" s="30"/>
      <c r="E6" s="30"/>
      <c r="F6" s="30"/>
      <c r="G6" s="30"/>
      <c r="H6" s="30"/>
    </row>
    <row r="7" spans="1:39" s="28" customFormat="1" ht="12" customHeight="1" x14ac:dyDescent="0.3">
      <c r="A7" s="2"/>
      <c r="B7" s="31" t="s">
        <v>347</v>
      </c>
      <c r="C7" s="32" t="s">
        <v>348</v>
      </c>
      <c r="E7" s="15"/>
      <c r="F7" s="15"/>
      <c r="G7" s="30"/>
      <c r="H7" s="30"/>
    </row>
    <row r="8" spans="1:39" s="33" customFormat="1" ht="12" customHeight="1" x14ac:dyDescent="0.2">
      <c r="E8" s="331" t="s">
        <v>202</v>
      </c>
      <c r="F8" s="331"/>
      <c r="G8" s="331"/>
      <c r="H8" s="331"/>
      <c r="I8" s="331"/>
      <c r="AC8" s="34" t="s">
        <v>201</v>
      </c>
      <c r="AD8" s="34"/>
      <c r="AE8" s="34" t="s">
        <v>199</v>
      </c>
      <c r="AF8" s="34"/>
      <c r="AG8" s="35" t="s">
        <v>349</v>
      </c>
    </row>
    <row r="9" spans="1:39" s="33" customFormat="1" ht="12" customHeight="1" x14ac:dyDescent="0.2">
      <c r="E9" s="34" t="s">
        <v>350</v>
      </c>
      <c r="F9" s="36" t="s">
        <v>351</v>
      </c>
      <c r="G9" s="34" t="s">
        <v>352</v>
      </c>
      <c r="H9" s="36" t="s">
        <v>353</v>
      </c>
      <c r="I9" s="34" t="s">
        <v>354</v>
      </c>
      <c r="J9" s="34"/>
      <c r="K9" s="331" t="s">
        <v>481</v>
      </c>
      <c r="L9" s="331"/>
      <c r="M9" s="331"/>
      <c r="O9" s="331" t="s">
        <v>355</v>
      </c>
      <c r="P9" s="331"/>
      <c r="Q9" s="331"/>
      <c r="R9" s="331"/>
      <c r="S9" s="331"/>
      <c r="T9" s="36"/>
      <c r="U9" s="332" t="s">
        <v>482</v>
      </c>
      <c r="V9" s="332"/>
      <c r="W9" s="332"/>
      <c r="X9" s="332"/>
      <c r="Y9" s="332"/>
      <c r="Z9" s="332"/>
      <c r="AA9" s="332"/>
      <c r="AC9" s="34"/>
      <c r="AD9" s="34"/>
      <c r="AE9" s="34"/>
      <c r="AF9" s="34"/>
      <c r="AG9" s="35" t="s">
        <v>356</v>
      </c>
    </row>
    <row r="10" spans="1:39" s="33" customFormat="1" ht="12" customHeight="1" x14ac:dyDescent="0.2">
      <c r="E10" s="34" t="s">
        <v>357</v>
      </c>
      <c r="F10" s="37"/>
      <c r="G10" s="34" t="s">
        <v>358</v>
      </c>
      <c r="H10" s="37"/>
      <c r="I10" s="34" t="s">
        <v>359</v>
      </c>
      <c r="J10" s="34"/>
      <c r="K10" s="34" t="s">
        <v>360</v>
      </c>
      <c r="L10" s="34"/>
      <c r="M10" s="34" t="s">
        <v>361</v>
      </c>
      <c r="O10" s="334" t="s">
        <v>483</v>
      </c>
      <c r="P10" s="34"/>
      <c r="Q10" s="34" t="s">
        <v>484</v>
      </c>
      <c r="R10" s="34"/>
      <c r="S10" s="34" t="s">
        <v>485</v>
      </c>
      <c r="T10" s="34"/>
      <c r="U10" s="333"/>
      <c r="V10" s="333"/>
      <c r="W10" s="333"/>
      <c r="X10" s="333"/>
      <c r="Y10" s="333"/>
      <c r="Z10" s="333"/>
      <c r="AA10" s="333"/>
      <c r="AB10" s="36"/>
      <c r="AC10" s="34"/>
      <c r="AD10" s="34"/>
      <c r="AE10" s="34"/>
      <c r="AF10" s="34"/>
      <c r="AG10" s="35"/>
    </row>
    <row r="11" spans="1:39" s="33" customFormat="1" ht="12" customHeight="1" x14ac:dyDescent="0.2">
      <c r="E11" s="34"/>
      <c r="F11" s="37"/>
      <c r="G11" s="34"/>
      <c r="H11" s="37"/>
      <c r="I11" s="34"/>
      <c r="J11" s="34"/>
      <c r="K11" s="34"/>
      <c r="L11" s="34"/>
      <c r="M11" s="34"/>
      <c r="O11" s="335"/>
      <c r="P11" s="34"/>
      <c r="Q11" s="34"/>
      <c r="R11" s="34"/>
      <c r="S11" s="34"/>
      <c r="T11" s="34"/>
      <c r="U11" s="336" t="s">
        <v>486</v>
      </c>
      <c r="V11" s="34"/>
      <c r="W11" s="336" t="s">
        <v>487</v>
      </c>
      <c r="X11" s="34"/>
      <c r="Y11" s="337" t="s">
        <v>488</v>
      </c>
      <c r="Z11" s="117"/>
      <c r="AA11" s="338" t="s">
        <v>489</v>
      </c>
      <c r="AB11" s="117"/>
      <c r="AC11" s="34"/>
      <c r="AD11" s="34"/>
      <c r="AE11" s="34"/>
      <c r="AF11" s="34"/>
      <c r="AG11" s="35"/>
    </row>
    <row r="12" spans="1:39" s="33" customFormat="1" ht="12" customHeight="1" x14ac:dyDescent="0.2">
      <c r="E12" s="34" t="s">
        <v>362</v>
      </c>
      <c r="F12" s="34"/>
      <c r="G12" s="34"/>
      <c r="H12" s="34"/>
      <c r="I12" s="38"/>
      <c r="J12" s="38"/>
      <c r="K12" s="34" t="s">
        <v>200</v>
      </c>
      <c r="L12" s="34"/>
      <c r="M12" s="34" t="s">
        <v>118</v>
      </c>
      <c r="O12" s="34"/>
      <c r="P12" s="34"/>
      <c r="Q12" s="34"/>
      <c r="R12" s="34"/>
      <c r="S12" s="34"/>
      <c r="T12" s="34"/>
      <c r="U12" s="335"/>
      <c r="V12" s="34"/>
      <c r="W12" s="335"/>
      <c r="X12" s="34"/>
      <c r="Y12" s="337"/>
      <c r="Z12" s="117"/>
      <c r="AA12" s="337"/>
      <c r="AB12" s="117"/>
      <c r="AC12" s="34"/>
      <c r="AD12" s="34"/>
      <c r="AE12" s="34"/>
      <c r="AF12" s="34"/>
      <c r="AG12" s="35"/>
    </row>
    <row r="13" spans="1:39" s="33" customFormat="1" ht="12" customHeight="1" x14ac:dyDescent="0.2">
      <c r="B13" s="39" t="s">
        <v>135</v>
      </c>
      <c r="D13" s="40"/>
      <c r="E13" s="41" t="s">
        <v>134</v>
      </c>
      <c r="F13" s="42"/>
      <c r="G13" s="41" t="s">
        <v>125</v>
      </c>
      <c r="H13" s="42"/>
      <c r="I13" s="41" t="s">
        <v>104</v>
      </c>
      <c r="J13" s="41"/>
      <c r="K13" s="41" t="s">
        <v>108</v>
      </c>
      <c r="L13" s="42"/>
      <c r="M13" s="41" t="s">
        <v>109</v>
      </c>
      <c r="N13" s="42"/>
      <c r="O13" s="41" t="s">
        <v>105</v>
      </c>
      <c r="P13" s="42"/>
      <c r="Q13" s="41" t="s">
        <v>106</v>
      </c>
      <c r="R13" s="42"/>
      <c r="S13" s="41" t="s">
        <v>107</v>
      </c>
      <c r="T13" s="41"/>
      <c r="U13" s="41" t="s">
        <v>490</v>
      </c>
      <c r="V13" s="41"/>
      <c r="W13" s="41" t="s">
        <v>491</v>
      </c>
      <c r="X13" s="41"/>
      <c r="Y13" s="118" t="s">
        <v>492</v>
      </c>
      <c r="Z13" s="118"/>
      <c r="AA13" s="118" t="s">
        <v>493</v>
      </c>
      <c r="AB13" s="42"/>
      <c r="AC13" s="41" t="s">
        <v>110</v>
      </c>
      <c r="AD13" s="42"/>
      <c r="AE13" s="41" t="s">
        <v>111</v>
      </c>
      <c r="AF13" s="42"/>
      <c r="AG13" s="41" t="s">
        <v>112</v>
      </c>
      <c r="AH13" s="42"/>
      <c r="AI13" s="40"/>
      <c r="AJ13" s="40"/>
    </row>
    <row r="14" spans="1:39" s="43" customFormat="1" ht="12" customHeight="1" x14ac:dyDescent="0.2">
      <c r="D14" s="44"/>
      <c r="E14" s="45" t="s">
        <v>379</v>
      </c>
      <c r="F14" s="44"/>
      <c r="G14" s="82" t="s">
        <v>380</v>
      </c>
      <c r="H14" s="44"/>
      <c r="I14" s="45" t="s">
        <v>381</v>
      </c>
      <c r="J14" s="45"/>
      <c r="K14" s="45" t="s">
        <v>128</v>
      </c>
      <c r="L14" s="44"/>
      <c r="M14" s="45" t="s">
        <v>129</v>
      </c>
      <c r="N14" s="44"/>
      <c r="O14" s="45" t="s">
        <v>382</v>
      </c>
      <c r="P14" s="44"/>
      <c r="Q14" s="45" t="s">
        <v>126</v>
      </c>
      <c r="R14" s="44"/>
      <c r="S14" s="45" t="s">
        <v>127</v>
      </c>
      <c r="T14" s="45"/>
      <c r="U14" s="119" t="s">
        <v>494</v>
      </c>
      <c r="V14" s="45"/>
      <c r="W14" s="119" t="s">
        <v>495</v>
      </c>
      <c r="X14" s="45"/>
      <c r="Y14" s="119" t="s">
        <v>496</v>
      </c>
      <c r="Z14" s="120"/>
      <c r="AA14" s="119" t="s">
        <v>497</v>
      </c>
      <c r="AB14" s="44"/>
      <c r="AC14" s="45" t="s">
        <v>130</v>
      </c>
      <c r="AD14" s="44"/>
      <c r="AE14" s="45" t="s">
        <v>131</v>
      </c>
      <c r="AF14" s="44"/>
      <c r="AG14" s="45" t="s">
        <v>132</v>
      </c>
      <c r="AH14" s="44"/>
      <c r="AI14" s="44"/>
      <c r="AJ14" s="44"/>
      <c r="AK14" s="43" t="str">
        <f>LEFT(B17,2)</f>
        <v>AD</v>
      </c>
    </row>
    <row r="15" spans="1:39" s="33" customFormat="1" ht="12" customHeight="1" x14ac:dyDescent="0.2">
      <c r="B15" s="46"/>
      <c r="C15" s="47" t="s">
        <v>363</v>
      </c>
      <c r="D15" s="47"/>
      <c r="E15" s="34"/>
      <c r="F15" s="40"/>
      <c r="G15" s="34"/>
      <c r="H15" s="40"/>
      <c r="I15" s="38"/>
      <c r="J15" s="38"/>
      <c r="K15" s="34"/>
      <c r="L15" s="40"/>
      <c r="M15" s="34"/>
      <c r="N15" s="40"/>
      <c r="O15" s="34"/>
      <c r="P15" s="40"/>
      <c r="Q15" s="34"/>
      <c r="R15" s="40"/>
      <c r="S15" s="34"/>
      <c r="T15" s="34"/>
      <c r="U15" s="34"/>
      <c r="V15" s="34"/>
      <c r="W15" s="34"/>
      <c r="X15" s="34"/>
      <c r="Y15" s="40"/>
      <c r="Z15" s="40"/>
      <c r="AA15" s="40"/>
      <c r="AB15" s="40"/>
      <c r="AC15" s="34"/>
      <c r="AD15" s="40"/>
      <c r="AE15" s="34"/>
      <c r="AF15" s="40"/>
      <c r="AG15" s="34"/>
      <c r="AH15" s="40"/>
      <c r="AI15" s="48"/>
      <c r="AK15" s="48"/>
      <c r="AM15" s="48"/>
    </row>
    <row r="16" spans="1:39" s="33" customFormat="1" ht="12" customHeight="1" x14ac:dyDescent="0.2">
      <c r="B16" s="46"/>
      <c r="C16" s="47" t="s">
        <v>120</v>
      </c>
      <c r="D16" s="40"/>
      <c r="F16" s="49"/>
      <c r="G16" s="50"/>
      <c r="H16" s="49"/>
      <c r="I16" s="51"/>
      <c r="J16" s="51"/>
      <c r="K16" s="50"/>
      <c r="L16" s="49"/>
      <c r="M16" s="50"/>
      <c r="N16" s="49"/>
      <c r="O16" s="50"/>
      <c r="P16" s="49"/>
      <c r="Q16" s="50"/>
      <c r="R16" s="49"/>
      <c r="S16" s="50"/>
      <c r="T16" s="50"/>
      <c r="U16" s="50"/>
      <c r="V16" s="50"/>
      <c r="W16" s="50"/>
      <c r="X16" s="50"/>
      <c r="Y16" s="49"/>
      <c r="Z16" s="49"/>
      <c r="AA16" s="49"/>
      <c r="AB16" s="49"/>
      <c r="AC16" s="50"/>
      <c r="AD16" s="49"/>
      <c r="AE16" s="50"/>
      <c r="AF16" s="49"/>
      <c r="AG16" s="50"/>
      <c r="AH16" s="49"/>
      <c r="AI16" s="48"/>
      <c r="AK16" s="48"/>
      <c r="AM16" s="48"/>
    </row>
    <row r="17" spans="2:60" s="33" customFormat="1" ht="12" customHeight="1" x14ac:dyDescent="0.2">
      <c r="B17" s="47" t="s">
        <v>136</v>
      </c>
      <c r="C17" s="40" t="s">
        <v>203</v>
      </c>
      <c r="D17" s="40"/>
      <c r="E17" s="50">
        <v>2</v>
      </c>
      <c r="F17" s="50"/>
      <c r="G17" s="50">
        <v>-2</v>
      </c>
      <c r="H17" s="50"/>
      <c r="I17" s="50" t="e">
        <v>#VALUE!</v>
      </c>
      <c r="J17" s="50"/>
      <c r="K17" s="50">
        <v>0</v>
      </c>
      <c r="L17" s="50"/>
      <c r="M17" s="50" t="e">
        <v>#VALUE!</v>
      </c>
      <c r="N17" s="50"/>
      <c r="O17" s="50">
        <v>0</v>
      </c>
      <c r="P17" s="50"/>
      <c r="Q17" s="50" t="e">
        <v>#VALUE!</v>
      </c>
      <c r="R17" s="50"/>
      <c r="S17" s="50">
        <v>0</v>
      </c>
      <c r="T17" s="50"/>
      <c r="U17" s="50">
        <v>0</v>
      </c>
      <c r="V17" s="50"/>
      <c r="W17" s="50">
        <v>0</v>
      </c>
      <c r="X17" s="50"/>
      <c r="Y17" s="50">
        <v>0</v>
      </c>
      <c r="Z17" s="50"/>
      <c r="AA17" s="50">
        <v>0</v>
      </c>
      <c r="AB17" s="50"/>
      <c r="AC17" s="50">
        <v>3</v>
      </c>
      <c r="AD17" s="50"/>
      <c r="AE17" s="50">
        <v>0</v>
      </c>
      <c r="AF17" s="50"/>
      <c r="AG17" s="50">
        <v>0</v>
      </c>
      <c r="AH17" s="1"/>
      <c r="AI17" s="48"/>
      <c r="AK17" s="48"/>
      <c r="AM17" s="48"/>
    </row>
    <row r="18" spans="2:60" s="33" customFormat="1" ht="12" customHeight="1" x14ac:dyDescent="0.2">
      <c r="B18" s="47" t="s">
        <v>137</v>
      </c>
      <c r="C18" s="40" t="s">
        <v>209</v>
      </c>
      <c r="D18" s="40"/>
      <c r="E18" s="50">
        <v>5527</v>
      </c>
      <c r="F18" s="49"/>
      <c r="G18" s="50">
        <v>-314</v>
      </c>
      <c r="H18" s="50"/>
      <c r="I18" s="50" t="e">
        <v>#VALUE!</v>
      </c>
      <c r="J18" s="50"/>
      <c r="K18" s="50">
        <v>5192</v>
      </c>
      <c r="L18" s="50"/>
      <c r="M18" s="50" t="e">
        <v>#VALUE!</v>
      </c>
      <c r="N18" s="50"/>
      <c r="O18" s="50">
        <v>1996</v>
      </c>
      <c r="P18" s="50"/>
      <c r="Q18" s="50" t="e">
        <v>#VALUE!</v>
      </c>
      <c r="R18" s="50"/>
      <c r="S18" s="50">
        <v>1354</v>
      </c>
      <c r="T18" s="50"/>
      <c r="U18" s="50">
        <v>223</v>
      </c>
      <c r="V18" s="50"/>
      <c r="W18" s="50">
        <v>1006</v>
      </c>
      <c r="X18" s="50"/>
      <c r="Y18" s="50">
        <v>126</v>
      </c>
      <c r="Z18" s="50"/>
      <c r="AA18" s="50">
        <v>0</v>
      </c>
      <c r="AB18" s="50"/>
      <c r="AC18" s="50">
        <v>2932</v>
      </c>
      <c r="AD18" s="50"/>
      <c r="AE18" s="50">
        <v>3838</v>
      </c>
      <c r="AF18" s="50"/>
      <c r="AG18" s="50">
        <v>1454</v>
      </c>
      <c r="AH18" s="1"/>
      <c r="AI18" s="48"/>
      <c r="AK18" s="48"/>
      <c r="AM18" s="48"/>
    </row>
    <row r="19" spans="2:60" s="33" customFormat="1" ht="12" customHeight="1" x14ac:dyDescent="0.2">
      <c r="B19" s="47" t="s">
        <v>138</v>
      </c>
      <c r="C19" s="40" t="s">
        <v>4</v>
      </c>
      <c r="D19" s="40"/>
      <c r="E19" s="50">
        <v>12002</v>
      </c>
      <c r="F19" s="49"/>
      <c r="G19" s="50">
        <v>1136</v>
      </c>
      <c r="H19" s="50"/>
      <c r="I19" s="50" t="e">
        <v>#VALUE!</v>
      </c>
      <c r="J19" s="50"/>
      <c r="K19" s="50">
        <v>12963</v>
      </c>
      <c r="L19" s="50"/>
      <c r="M19" s="50" t="e">
        <v>#VALUE!</v>
      </c>
      <c r="N19" s="50"/>
      <c r="O19" s="50">
        <v>3038</v>
      </c>
      <c r="P19" s="50"/>
      <c r="Q19" s="50" t="e">
        <v>#VALUE!</v>
      </c>
      <c r="R19" s="50"/>
      <c r="S19" s="50">
        <v>3653</v>
      </c>
      <c r="T19" s="50"/>
      <c r="U19" s="50">
        <v>292</v>
      </c>
      <c r="V19" s="50"/>
      <c r="W19" s="50">
        <v>3075</v>
      </c>
      <c r="X19" s="50"/>
      <c r="Y19" s="50">
        <v>286</v>
      </c>
      <c r="Z19" s="50"/>
      <c r="AA19" s="50">
        <v>0</v>
      </c>
      <c r="AB19" s="50"/>
      <c r="AC19" s="50">
        <v>19965</v>
      </c>
      <c r="AD19" s="50"/>
      <c r="AE19" s="50">
        <v>5727</v>
      </c>
      <c r="AF19" s="50"/>
      <c r="AG19" s="50">
        <v>4861</v>
      </c>
      <c r="AH19" s="1"/>
      <c r="AI19" s="48"/>
      <c r="AK19" s="48"/>
      <c r="AM19" s="48"/>
    </row>
    <row r="20" spans="2:60" s="33" customFormat="1" ht="12" customHeight="1" x14ac:dyDescent="0.2">
      <c r="B20" s="47" t="s">
        <v>184</v>
      </c>
      <c r="C20" s="40" t="s">
        <v>220</v>
      </c>
      <c r="D20" s="40"/>
      <c r="E20" s="50">
        <v>1180</v>
      </c>
      <c r="F20" s="49"/>
      <c r="G20" s="50">
        <v>33</v>
      </c>
      <c r="H20" s="50"/>
      <c r="I20" s="50" t="e">
        <v>#VALUE!</v>
      </c>
      <c r="J20" s="50"/>
      <c r="K20" s="50">
        <v>1189</v>
      </c>
      <c r="L20" s="50"/>
      <c r="M20" s="50" t="e">
        <v>#VALUE!</v>
      </c>
      <c r="N20" s="50"/>
      <c r="O20" s="50">
        <v>6</v>
      </c>
      <c r="P20" s="50"/>
      <c r="Q20" s="50" t="e">
        <v>#VALUE!</v>
      </c>
      <c r="R20" s="50"/>
      <c r="S20" s="50">
        <v>1166</v>
      </c>
      <c r="T20" s="50"/>
      <c r="U20" s="50">
        <v>74</v>
      </c>
      <c r="V20" s="50"/>
      <c r="W20" s="50">
        <v>986</v>
      </c>
      <c r="X20" s="50"/>
      <c r="Y20" s="50">
        <v>105</v>
      </c>
      <c r="Z20" s="50"/>
      <c r="AA20" s="50">
        <v>0</v>
      </c>
      <c r="AB20" s="50"/>
      <c r="AC20" s="50">
        <v>436</v>
      </c>
      <c r="AD20" s="50"/>
      <c r="AE20" s="50">
        <v>71</v>
      </c>
      <c r="AF20" s="50"/>
      <c r="AG20" s="50">
        <v>147</v>
      </c>
      <c r="AH20" s="1"/>
      <c r="AI20" s="52"/>
      <c r="AJ20" s="53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48"/>
      <c r="AV20" s="50"/>
      <c r="AW20" s="48"/>
      <c r="AX20" s="50"/>
      <c r="AY20" s="50"/>
      <c r="AZ20" s="50"/>
      <c r="BB20" s="50"/>
      <c r="BF20" s="50"/>
      <c r="BH20" s="40"/>
    </row>
    <row r="21" spans="2:60" s="33" customFormat="1" ht="12" customHeight="1" x14ac:dyDescent="0.2">
      <c r="B21" s="47" t="s">
        <v>139</v>
      </c>
      <c r="C21" s="40" t="s">
        <v>222</v>
      </c>
      <c r="D21" s="40"/>
      <c r="E21" s="50">
        <v>7274</v>
      </c>
      <c r="F21" s="49"/>
      <c r="G21" s="50">
        <v>386</v>
      </c>
      <c r="H21" s="50"/>
      <c r="I21" s="50" t="e">
        <v>#VALUE!</v>
      </c>
      <c r="J21" s="50"/>
      <c r="K21" s="50">
        <v>7372</v>
      </c>
      <c r="L21" s="50"/>
      <c r="M21" s="50" t="e">
        <v>#VALUE!</v>
      </c>
      <c r="N21" s="50"/>
      <c r="O21" s="50">
        <v>2517</v>
      </c>
      <c r="P21" s="50"/>
      <c r="Q21" s="50" t="e">
        <v>#VALUE!</v>
      </c>
      <c r="R21" s="50"/>
      <c r="S21" s="50">
        <v>2475</v>
      </c>
      <c r="T21" s="50"/>
      <c r="U21" s="50">
        <v>935</v>
      </c>
      <c r="V21" s="50"/>
      <c r="W21" s="50">
        <v>1468</v>
      </c>
      <c r="X21" s="50"/>
      <c r="Y21" s="50">
        <v>73</v>
      </c>
      <c r="Z21" s="50"/>
      <c r="AA21" s="50">
        <v>0</v>
      </c>
      <c r="AB21" s="50"/>
      <c r="AC21" s="50">
        <v>5091</v>
      </c>
      <c r="AD21" s="50"/>
      <c r="AE21" s="50">
        <v>3213</v>
      </c>
      <c r="AF21" s="50"/>
      <c r="AG21" s="50">
        <v>2480</v>
      </c>
      <c r="AH21" s="1"/>
      <c r="AI21" s="48"/>
      <c r="AK21" s="48"/>
      <c r="AM21" s="48"/>
    </row>
    <row r="22" spans="2:60" s="33" customFormat="1" ht="12" customHeight="1" x14ac:dyDescent="0.2">
      <c r="B22" s="47" t="s">
        <v>186</v>
      </c>
      <c r="C22" s="40" t="s">
        <v>226</v>
      </c>
      <c r="D22" s="40"/>
      <c r="E22" s="50">
        <v>12</v>
      </c>
      <c r="F22" s="49"/>
      <c r="G22" s="50">
        <v>-8</v>
      </c>
      <c r="H22" s="50"/>
      <c r="I22" s="50" t="e">
        <v>#VALUE!</v>
      </c>
      <c r="J22" s="50"/>
      <c r="K22" s="50">
        <v>5</v>
      </c>
      <c r="L22" s="50"/>
      <c r="M22" s="50" t="e">
        <v>#VALUE!</v>
      </c>
      <c r="N22" s="50"/>
      <c r="O22" s="50">
        <v>3</v>
      </c>
      <c r="P22" s="50"/>
      <c r="Q22" s="50" t="e">
        <v>#VALUE!</v>
      </c>
      <c r="R22" s="50"/>
      <c r="S22" s="50">
        <v>2</v>
      </c>
      <c r="T22" s="50"/>
      <c r="U22" s="50">
        <v>0</v>
      </c>
      <c r="V22" s="50"/>
      <c r="W22" s="50">
        <v>2</v>
      </c>
      <c r="X22" s="50"/>
      <c r="Y22" s="50">
        <v>0</v>
      </c>
      <c r="Z22" s="50"/>
      <c r="AA22" s="50">
        <v>0</v>
      </c>
      <c r="AB22" s="50"/>
      <c r="AC22" s="50">
        <v>0</v>
      </c>
      <c r="AD22" s="50"/>
      <c r="AE22" s="50">
        <v>230</v>
      </c>
      <c r="AF22" s="50"/>
      <c r="AG22" s="50">
        <v>0</v>
      </c>
      <c r="AH22" s="1"/>
      <c r="AI22" s="52"/>
      <c r="AJ22" s="53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48"/>
      <c r="AV22" s="50"/>
      <c r="AW22" s="48"/>
      <c r="AX22" s="50"/>
      <c r="AY22" s="50"/>
      <c r="AZ22" s="50"/>
      <c r="BH22" s="40"/>
    </row>
    <row r="23" spans="2:60" s="33" customFormat="1" ht="12" customHeight="1" x14ac:dyDescent="0.2">
      <c r="B23" s="47" t="s">
        <v>140</v>
      </c>
      <c r="C23" s="40" t="s">
        <v>229</v>
      </c>
      <c r="D23" s="40"/>
      <c r="E23" s="50">
        <v>13747</v>
      </c>
      <c r="F23" s="49"/>
      <c r="G23" s="50">
        <v>-806</v>
      </c>
      <c r="H23" s="50"/>
      <c r="I23" s="50" t="e">
        <v>#VALUE!</v>
      </c>
      <c r="J23" s="50"/>
      <c r="K23" s="50">
        <v>12787</v>
      </c>
      <c r="L23" s="50"/>
      <c r="M23" s="50" t="e">
        <v>#VALUE!</v>
      </c>
      <c r="N23" s="50"/>
      <c r="O23" s="50">
        <v>5068</v>
      </c>
      <c r="P23" s="50"/>
      <c r="Q23" s="50" t="e">
        <v>#VALUE!</v>
      </c>
      <c r="R23" s="50"/>
      <c r="S23" s="50">
        <v>1630</v>
      </c>
      <c r="T23" s="50"/>
      <c r="U23" s="50">
        <v>1018</v>
      </c>
      <c r="V23" s="50"/>
      <c r="W23" s="50">
        <v>580</v>
      </c>
      <c r="X23" s="50"/>
      <c r="Y23" s="50">
        <v>33</v>
      </c>
      <c r="Z23" s="50"/>
      <c r="AA23" s="50">
        <v>0</v>
      </c>
      <c r="AB23" s="50"/>
      <c r="AC23" s="50">
        <v>4037</v>
      </c>
      <c r="AD23" s="50"/>
      <c r="AE23" s="50">
        <v>4485</v>
      </c>
      <c r="AF23" s="50"/>
      <c r="AG23" s="50">
        <v>1383</v>
      </c>
      <c r="AH23" s="1"/>
      <c r="AI23" s="48"/>
      <c r="AK23" s="48"/>
      <c r="AM23" s="48"/>
    </row>
    <row r="24" spans="2:60" s="33" customFormat="1" ht="12" customHeight="1" x14ac:dyDescent="0.2">
      <c r="B24" s="47" t="s">
        <v>141</v>
      </c>
      <c r="C24" s="40" t="s">
        <v>252</v>
      </c>
      <c r="D24" s="40"/>
      <c r="E24" s="50">
        <v>164628</v>
      </c>
      <c r="F24" s="49"/>
      <c r="G24" s="50">
        <v>7213</v>
      </c>
      <c r="H24" s="50"/>
      <c r="I24" s="50" t="e">
        <v>#VALUE!</v>
      </c>
      <c r="J24" s="50"/>
      <c r="K24" s="50">
        <v>105905</v>
      </c>
      <c r="L24" s="50"/>
      <c r="M24" s="50" t="e">
        <v>#VALUE!</v>
      </c>
      <c r="N24" s="50"/>
      <c r="O24" s="50">
        <v>53770</v>
      </c>
      <c r="P24" s="50"/>
      <c r="Q24" s="50" t="e">
        <v>#VALUE!</v>
      </c>
      <c r="R24" s="50"/>
      <c r="S24" s="50">
        <v>80149</v>
      </c>
      <c r="T24" s="50"/>
      <c r="U24" s="50">
        <v>19652</v>
      </c>
      <c r="V24" s="50"/>
      <c r="W24" s="50">
        <v>42449</v>
      </c>
      <c r="X24" s="50"/>
      <c r="Y24" s="50">
        <v>18049</v>
      </c>
      <c r="Z24" s="50"/>
      <c r="AA24" s="50">
        <v>0</v>
      </c>
      <c r="AB24" s="50"/>
      <c r="AC24" s="50">
        <v>67500</v>
      </c>
      <c r="AD24" s="50"/>
      <c r="AE24" s="50" t="e">
        <v>#VALUE!</v>
      </c>
      <c r="AF24" s="50"/>
      <c r="AG24" s="50">
        <v>54561</v>
      </c>
      <c r="AH24" s="1"/>
      <c r="AI24" s="48"/>
      <c r="AK24" s="48"/>
      <c r="AM24" s="48"/>
    </row>
    <row r="25" spans="2:60" s="33" customFormat="1" ht="12" customHeight="1" x14ac:dyDescent="0.2">
      <c r="B25" s="47" t="s">
        <v>142</v>
      </c>
      <c r="C25" s="40" t="s">
        <v>244</v>
      </c>
      <c r="D25" s="40"/>
      <c r="E25" s="50">
        <v>129417</v>
      </c>
      <c r="F25" s="49"/>
      <c r="G25" s="50">
        <v>16015</v>
      </c>
      <c r="H25" s="50"/>
      <c r="I25" s="50" t="e">
        <v>#VALUE!</v>
      </c>
      <c r="J25" s="50"/>
      <c r="K25" s="50">
        <v>106521</v>
      </c>
      <c r="L25" s="50"/>
      <c r="M25" s="50" t="e">
        <v>#VALUE!</v>
      </c>
      <c r="N25" s="50"/>
      <c r="O25" s="50">
        <v>43793</v>
      </c>
      <c r="P25" s="50"/>
      <c r="Q25" s="50" t="e">
        <v>#VALUE!</v>
      </c>
      <c r="R25" s="50"/>
      <c r="S25" s="50">
        <v>33384</v>
      </c>
      <c r="T25" s="50"/>
      <c r="U25" s="50">
        <v>11253</v>
      </c>
      <c r="V25" s="50"/>
      <c r="W25" s="50">
        <v>18026</v>
      </c>
      <c r="X25" s="50"/>
      <c r="Y25" s="50">
        <v>4108</v>
      </c>
      <c r="Z25" s="50"/>
      <c r="AA25" s="50">
        <v>0</v>
      </c>
      <c r="AB25" s="50"/>
      <c r="AC25" s="50">
        <v>103975</v>
      </c>
      <c r="AD25" s="50"/>
      <c r="AE25" s="50">
        <v>37966</v>
      </c>
      <c r="AF25" s="50"/>
      <c r="AG25" s="50">
        <v>31101</v>
      </c>
      <c r="AH25" s="1"/>
      <c r="AI25" s="48"/>
      <c r="AK25" s="48"/>
      <c r="AM25" s="48"/>
    </row>
    <row r="26" spans="2:60" s="33" customFormat="1" ht="12" customHeight="1" x14ac:dyDescent="0.2">
      <c r="B26" s="47" t="s">
        <v>143</v>
      </c>
      <c r="C26" s="40" t="s">
        <v>11</v>
      </c>
      <c r="D26" s="40"/>
      <c r="E26" s="50">
        <v>4999</v>
      </c>
      <c r="F26" s="49"/>
      <c r="G26" s="50">
        <v>-2016</v>
      </c>
      <c r="H26" s="50"/>
      <c r="I26" s="50" t="e">
        <v>#VALUE!</v>
      </c>
      <c r="J26" s="50"/>
      <c r="K26" s="50">
        <v>1971</v>
      </c>
      <c r="L26" s="50"/>
      <c r="M26" s="50" t="e">
        <v>#VALUE!</v>
      </c>
      <c r="N26" s="50"/>
      <c r="O26" s="50">
        <v>11</v>
      </c>
      <c r="P26" s="50"/>
      <c r="Q26" s="50" t="e">
        <v>#VALUE!</v>
      </c>
      <c r="R26" s="50"/>
      <c r="S26" s="50">
        <v>2881</v>
      </c>
      <c r="T26" s="50"/>
      <c r="U26" s="50">
        <v>92</v>
      </c>
      <c r="V26" s="50"/>
      <c r="W26" s="50">
        <v>2065</v>
      </c>
      <c r="X26" s="50"/>
      <c r="Y26" s="50">
        <v>723</v>
      </c>
      <c r="Z26" s="50"/>
      <c r="AA26" s="50">
        <v>0</v>
      </c>
      <c r="AB26" s="50"/>
      <c r="AC26" s="50">
        <v>1618</v>
      </c>
      <c r="AD26" s="50"/>
      <c r="AE26" s="50">
        <v>1548</v>
      </c>
      <c r="AF26" s="50"/>
      <c r="AG26" s="50">
        <v>158</v>
      </c>
      <c r="AH26" s="1"/>
      <c r="AI26" s="48"/>
      <c r="AK26" s="48"/>
      <c r="AM26" s="48"/>
    </row>
    <row r="27" spans="2:60" s="33" customFormat="1" ht="12" customHeight="1" x14ac:dyDescent="0.2">
      <c r="B27" s="47" t="s">
        <v>144</v>
      </c>
      <c r="C27" s="40" t="s">
        <v>20</v>
      </c>
      <c r="D27" s="40"/>
      <c r="E27" s="50">
        <v>2776</v>
      </c>
      <c r="F27" s="49"/>
      <c r="G27" s="50">
        <v>-3</v>
      </c>
      <c r="H27" s="50"/>
      <c r="I27" s="50" t="e">
        <v>#VALUE!</v>
      </c>
      <c r="J27" s="50"/>
      <c r="K27" s="50">
        <v>2773</v>
      </c>
      <c r="L27" s="50"/>
      <c r="M27" s="50" t="e">
        <v>#VALUE!</v>
      </c>
      <c r="N27" s="50"/>
      <c r="O27" s="50">
        <v>2733</v>
      </c>
      <c r="P27" s="50"/>
      <c r="Q27" s="50" t="e">
        <v>#VALUE!</v>
      </c>
      <c r="R27" s="50"/>
      <c r="S27" s="50">
        <v>17</v>
      </c>
      <c r="T27" s="50"/>
      <c r="U27" s="50">
        <v>2</v>
      </c>
      <c r="V27" s="50"/>
      <c r="W27" s="50">
        <v>12</v>
      </c>
      <c r="X27" s="50"/>
      <c r="Y27" s="50">
        <v>3</v>
      </c>
      <c r="Z27" s="50"/>
      <c r="AA27" s="50">
        <v>0</v>
      </c>
      <c r="AB27" s="50"/>
      <c r="AC27" s="50">
        <v>11</v>
      </c>
      <c r="AD27" s="50"/>
      <c r="AE27" s="50">
        <v>557</v>
      </c>
      <c r="AF27" s="50"/>
      <c r="AG27" s="50">
        <v>36</v>
      </c>
      <c r="AH27" s="1"/>
      <c r="AI27" s="48"/>
      <c r="AK27" s="48"/>
      <c r="AM27" s="48"/>
    </row>
    <row r="28" spans="2:60" s="33" customFormat="1" ht="12" customHeight="1" x14ac:dyDescent="0.2">
      <c r="B28" s="47" t="s">
        <v>145</v>
      </c>
      <c r="C28" s="40" t="s">
        <v>249</v>
      </c>
      <c r="D28" s="40"/>
      <c r="E28" s="50">
        <v>90609</v>
      </c>
      <c r="F28" s="49"/>
      <c r="G28" s="50">
        <v>-1224</v>
      </c>
      <c r="H28" s="50"/>
      <c r="I28" s="50" t="e">
        <v>#VALUE!</v>
      </c>
      <c r="J28" s="50"/>
      <c r="K28" s="50">
        <v>47062</v>
      </c>
      <c r="L28" s="50"/>
      <c r="M28" s="50" t="e">
        <v>#VALUE!</v>
      </c>
      <c r="N28" s="50"/>
      <c r="O28" s="50">
        <v>4279</v>
      </c>
      <c r="P28" s="50"/>
      <c r="Q28" s="50" t="e">
        <v>#VALUE!</v>
      </c>
      <c r="R28" s="50"/>
      <c r="S28" s="50">
        <v>76345</v>
      </c>
      <c r="T28" s="50"/>
      <c r="U28" s="50">
        <v>27707</v>
      </c>
      <c r="V28" s="50"/>
      <c r="W28" s="50">
        <v>17842</v>
      </c>
      <c r="X28" s="50"/>
      <c r="Y28" s="50">
        <v>30795</v>
      </c>
      <c r="Z28" s="50"/>
      <c r="AA28" s="50">
        <v>0</v>
      </c>
      <c r="AB28" s="50"/>
      <c r="AC28" s="50">
        <v>5209</v>
      </c>
      <c r="AD28" s="50"/>
      <c r="AE28" s="50">
        <v>4546</v>
      </c>
      <c r="AF28" s="50"/>
      <c r="AG28" s="50">
        <v>16266</v>
      </c>
      <c r="AH28" s="1"/>
      <c r="AI28" s="48"/>
      <c r="AK28" s="48"/>
      <c r="AM28" s="48"/>
    </row>
    <row r="29" spans="2:60" s="33" customFormat="1" ht="12" customHeight="1" x14ac:dyDescent="0.2">
      <c r="B29" s="47" t="s">
        <v>146</v>
      </c>
      <c r="C29" s="40" t="s">
        <v>256</v>
      </c>
      <c r="D29" s="40"/>
      <c r="E29" s="50">
        <v>34185</v>
      </c>
      <c r="F29" s="49"/>
      <c r="G29" s="50">
        <v>1389</v>
      </c>
      <c r="H29" s="50"/>
      <c r="I29" s="50" t="e">
        <v>#VALUE!</v>
      </c>
      <c r="J29" s="50"/>
      <c r="K29" s="50">
        <v>13182</v>
      </c>
      <c r="L29" s="50"/>
      <c r="M29" s="50" t="e">
        <v>#VALUE!</v>
      </c>
      <c r="N29" s="50"/>
      <c r="O29" s="50">
        <v>4123</v>
      </c>
      <c r="P29" s="50"/>
      <c r="Q29" s="50" t="e">
        <v>#VALUE!</v>
      </c>
      <c r="R29" s="50"/>
      <c r="S29" s="50">
        <v>25904</v>
      </c>
      <c r="T29" s="50"/>
      <c r="U29" s="50">
        <v>1765</v>
      </c>
      <c r="V29" s="50"/>
      <c r="W29" s="50">
        <v>4491</v>
      </c>
      <c r="X29" s="50"/>
      <c r="Y29" s="50">
        <v>19650</v>
      </c>
      <c r="Z29" s="50"/>
      <c r="AA29" s="50">
        <v>0</v>
      </c>
      <c r="AB29" s="50"/>
      <c r="AC29" s="50">
        <v>14885</v>
      </c>
      <c r="AD29" s="50"/>
      <c r="AE29" s="50">
        <v>49650</v>
      </c>
      <c r="AF29" s="50"/>
      <c r="AG29" s="50">
        <v>9384</v>
      </c>
      <c r="AH29" s="1"/>
      <c r="AI29" s="48"/>
      <c r="AK29" s="48"/>
      <c r="AM29" s="48"/>
    </row>
    <row r="30" spans="2:60" s="33" customFormat="1" ht="12" customHeight="1" x14ac:dyDescent="0.2">
      <c r="B30" s="47" t="s">
        <v>188</v>
      </c>
      <c r="C30" s="40" t="s">
        <v>235</v>
      </c>
      <c r="D30" s="40"/>
      <c r="E30" s="50">
        <v>76</v>
      </c>
      <c r="F30" s="49"/>
      <c r="G30" s="50">
        <v>-2</v>
      </c>
      <c r="H30" s="50"/>
      <c r="I30" s="50" t="e">
        <v>#VALUE!</v>
      </c>
      <c r="J30" s="50"/>
      <c r="K30" s="50">
        <v>74</v>
      </c>
      <c r="L30" s="50"/>
      <c r="M30" s="50" t="e">
        <v>#VALUE!</v>
      </c>
      <c r="N30" s="50"/>
      <c r="O30" s="50">
        <v>6</v>
      </c>
      <c r="P30" s="50"/>
      <c r="Q30" s="50" t="e">
        <v>#VALUE!</v>
      </c>
      <c r="R30" s="50"/>
      <c r="S30" s="50">
        <v>11</v>
      </c>
      <c r="T30" s="50"/>
      <c r="U30" s="50">
        <v>0</v>
      </c>
      <c r="V30" s="50"/>
      <c r="W30" s="50">
        <v>0</v>
      </c>
      <c r="X30" s="50"/>
      <c r="Y30" s="50">
        <v>11</v>
      </c>
      <c r="Z30" s="50"/>
      <c r="AA30" s="50">
        <v>0</v>
      </c>
      <c r="AB30" s="50"/>
      <c r="AC30" s="50">
        <v>21</v>
      </c>
      <c r="AD30" s="50"/>
      <c r="AE30" s="50">
        <v>1010</v>
      </c>
      <c r="AF30" s="50"/>
      <c r="AG30" s="50">
        <v>0</v>
      </c>
      <c r="AH30" s="1"/>
      <c r="AI30" s="52"/>
      <c r="AJ30" s="53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48"/>
      <c r="AV30" s="50"/>
      <c r="AW30" s="48"/>
      <c r="AX30" s="50"/>
      <c r="AY30" s="50"/>
      <c r="AZ30" s="50"/>
      <c r="BB30" s="50"/>
      <c r="BF30" s="50"/>
      <c r="BH30" s="40"/>
    </row>
    <row r="31" spans="2:60" s="33" customFormat="1" ht="12" customHeight="1" x14ac:dyDescent="0.2">
      <c r="B31" s="47" t="s">
        <v>147</v>
      </c>
      <c r="C31" s="40" t="s">
        <v>264</v>
      </c>
      <c r="D31" s="40"/>
      <c r="E31" s="50">
        <v>400</v>
      </c>
      <c r="F31" s="49"/>
      <c r="G31" s="50">
        <v>279</v>
      </c>
      <c r="H31" s="50"/>
      <c r="I31" s="50" t="e">
        <v>#VALUE!</v>
      </c>
      <c r="J31" s="50"/>
      <c r="K31" s="50">
        <v>671</v>
      </c>
      <c r="L31" s="50"/>
      <c r="M31" s="50" t="e">
        <v>#VALUE!</v>
      </c>
      <c r="N31" s="50"/>
      <c r="O31" s="50">
        <v>68</v>
      </c>
      <c r="P31" s="50"/>
      <c r="Q31" s="50" t="e">
        <v>#VALUE!</v>
      </c>
      <c r="R31" s="50"/>
      <c r="S31" s="50">
        <v>610</v>
      </c>
      <c r="T31" s="50"/>
      <c r="U31" s="50">
        <v>298</v>
      </c>
      <c r="V31" s="50"/>
      <c r="W31" s="50">
        <v>148</v>
      </c>
      <c r="X31" s="50"/>
      <c r="Y31" s="50">
        <v>164</v>
      </c>
      <c r="Z31" s="50"/>
      <c r="AA31" s="50">
        <v>0</v>
      </c>
      <c r="AB31" s="50"/>
      <c r="AC31" s="50">
        <v>76</v>
      </c>
      <c r="AD31" s="50"/>
      <c r="AE31" s="50">
        <v>51</v>
      </c>
      <c r="AF31" s="50"/>
      <c r="AG31" s="50">
        <v>777</v>
      </c>
      <c r="AH31" s="1"/>
      <c r="AI31" s="48"/>
      <c r="AK31" s="48"/>
      <c r="AM31" s="48"/>
    </row>
    <row r="32" spans="2:60" s="33" customFormat="1" ht="12" customHeight="1" x14ac:dyDescent="0.2">
      <c r="B32" s="47" t="s">
        <v>189</v>
      </c>
      <c r="C32" s="40" t="s">
        <v>233</v>
      </c>
      <c r="D32" s="40"/>
      <c r="E32" s="50">
        <v>109</v>
      </c>
      <c r="F32" s="49"/>
      <c r="G32" s="50">
        <v>0</v>
      </c>
      <c r="H32" s="50"/>
      <c r="I32" s="50" t="e">
        <v>#VALUE!</v>
      </c>
      <c r="J32" s="50"/>
      <c r="K32" s="50">
        <v>109</v>
      </c>
      <c r="L32" s="50"/>
      <c r="M32" s="50" t="e">
        <v>#VALUE!</v>
      </c>
      <c r="N32" s="50"/>
      <c r="O32" s="50">
        <v>32</v>
      </c>
      <c r="P32" s="50"/>
      <c r="Q32" s="50" t="e">
        <v>#VALUE!</v>
      </c>
      <c r="R32" s="50"/>
      <c r="S32" s="50">
        <v>3</v>
      </c>
      <c r="T32" s="50"/>
      <c r="U32" s="50">
        <v>0</v>
      </c>
      <c r="V32" s="50"/>
      <c r="W32" s="50">
        <v>2</v>
      </c>
      <c r="X32" s="50"/>
      <c r="Y32" s="50">
        <v>2</v>
      </c>
      <c r="Z32" s="50"/>
      <c r="AA32" s="50">
        <v>0</v>
      </c>
      <c r="AB32" s="50"/>
      <c r="AC32" s="50">
        <v>2</v>
      </c>
      <c r="AD32" s="50"/>
      <c r="AE32" s="50">
        <v>1227</v>
      </c>
      <c r="AF32" s="50"/>
      <c r="AG32" s="50">
        <v>0</v>
      </c>
      <c r="AH32" s="1"/>
      <c r="AI32" s="52"/>
      <c r="AJ32" s="53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48"/>
      <c r="AV32" s="50"/>
      <c r="AW32" s="48"/>
      <c r="AX32" s="50"/>
      <c r="AY32" s="50"/>
      <c r="AZ32" s="50"/>
      <c r="BB32" s="50"/>
      <c r="BF32" s="50"/>
      <c r="BH32" s="40"/>
    </row>
    <row r="33" spans="2:60" s="33" customFormat="1" ht="12" customHeight="1" x14ac:dyDescent="0.2">
      <c r="B33" s="47" t="s">
        <v>148</v>
      </c>
      <c r="C33" s="40" t="s">
        <v>234</v>
      </c>
      <c r="D33" s="40"/>
      <c r="E33" s="50">
        <v>25535</v>
      </c>
      <c r="F33" s="49"/>
      <c r="G33" s="50">
        <v>-56</v>
      </c>
      <c r="H33" s="50"/>
      <c r="I33" s="50" t="e">
        <v>#VALUE!</v>
      </c>
      <c r="J33" s="50"/>
      <c r="K33" s="50">
        <v>23922</v>
      </c>
      <c r="L33" s="50"/>
      <c r="M33" s="50" t="e">
        <v>#VALUE!</v>
      </c>
      <c r="N33" s="50"/>
      <c r="O33" s="50">
        <v>2572</v>
      </c>
      <c r="P33" s="50"/>
      <c r="Q33" s="50" t="e">
        <v>#VALUE!</v>
      </c>
      <c r="R33" s="50"/>
      <c r="S33" s="50">
        <v>21135</v>
      </c>
      <c r="T33" s="50"/>
      <c r="U33" s="50">
        <v>10919</v>
      </c>
      <c r="V33" s="50"/>
      <c r="W33" s="50">
        <v>9976</v>
      </c>
      <c r="X33" s="50"/>
      <c r="Y33" s="50">
        <v>239</v>
      </c>
      <c r="Z33" s="50"/>
      <c r="AA33" s="50">
        <v>0</v>
      </c>
      <c r="AB33" s="50"/>
      <c r="AC33" s="50">
        <v>2546</v>
      </c>
      <c r="AD33" s="50"/>
      <c r="AE33" s="50">
        <v>6030</v>
      </c>
      <c r="AF33" s="50"/>
      <c r="AG33" s="50">
        <v>5326</v>
      </c>
      <c r="AH33" s="1"/>
    </row>
    <row r="34" spans="2:60" s="33" customFormat="1" ht="12" customHeight="1" x14ac:dyDescent="0.2">
      <c r="B34" s="47" t="s">
        <v>190</v>
      </c>
      <c r="C34" s="40" t="s">
        <v>240</v>
      </c>
      <c r="D34" s="40"/>
      <c r="E34" s="50">
        <v>5524</v>
      </c>
      <c r="F34" s="49"/>
      <c r="G34" s="50">
        <v>-417</v>
      </c>
      <c r="H34" s="50"/>
      <c r="I34" s="50" t="e">
        <v>#VALUE!</v>
      </c>
      <c r="J34" s="50"/>
      <c r="K34" s="50">
        <v>485</v>
      </c>
      <c r="L34" s="50"/>
      <c r="M34" s="50" t="e">
        <v>#VALUE!</v>
      </c>
      <c r="N34" s="50"/>
      <c r="O34" s="50">
        <v>91</v>
      </c>
      <c r="P34" s="50"/>
      <c r="Q34" s="50" t="e">
        <v>#VALUE!</v>
      </c>
      <c r="R34" s="50"/>
      <c r="S34" s="50">
        <v>4200</v>
      </c>
      <c r="T34" s="50"/>
      <c r="U34" s="50">
        <v>100</v>
      </c>
      <c r="V34" s="50"/>
      <c r="W34" s="50">
        <v>1863</v>
      </c>
      <c r="X34" s="50"/>
      <c r="Y34" s="50">
        <v>2239</v>
      </c>
      <c r="Z34" s="50"/>
      <c r="AA34" s="50">
        <v>0</v>
      </c>
      <c r="AB34" s="50"/>
      <c r="AC34" s="50">
        <v>5</v>
      </c>
      <c r="AD34" s="50"/>
      <c r="AE34" s="50">
        <v>180</v>
      </c>
      <c r="AF34" s="50"/>
      <c r="AG34" s="50">
        <v>591</v>
      </c>
      <c r="AH34" s="1"/>
      <c r="AI34" s="52"/>
      <c r="AJ34" s="53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48"/>
      <c r="AV34" s="50"/>
      <c r="AW34" s="48"/>
      <c r="AX34" s="50"/>
      <c r="AY34" s="50"/>
      <c r="AZ34" s="50"/>
      <c r="BB34" s="50"/>
      <c r="BF34" s="50"/>
      <c r="BH34" s="40"/>
    </row>
    <row r="35" spans="2:60" s="33" customFormat="1" ht="12" customHeight="1" x14ac:dyDescent="0.2">
      <c r="B35" s="47" t="s">
        <v>149</v>
      </c>
      <c r="C35" s="40" t="s">
        <v>258</v>
      </c>
      <c r="D35" s="40"/>
      <c r="E35" s="50">
        <v>92497</v>
      </c>
      <c r="F35" s="49"/>
      <c r="G35" s="50">
        <v>-2798</v>
      </c>
      <c r="H35" s="50"/>
      <c r="I35" s="50" t="e">
        <v>#VALUE!</v>
      </c>
      <c r="J35" s="50"/>
      <c r="K35" s="50">
        <v>64523</v>
      </c>
      <c r="L35" s="50"/>
      <c r="M35" s="50" t="e">
        <v>#VALUE!</v>
      </c>
      <c r="N35" s="50"/>
      <c r="O35" s="50">
        <v>19850</v>
      </c>
      <c r="P35" s="50"/>
      <c r="Q35" s="50" t="e">
        <v>#VALUE!</v>
      </c>
      <c r="R35" s="50"/>
      <c r="S35" s="50">
        <v>40432</v>
      </c>
      <c r="T35" s="50"/>
      <c r="U35" s="50">
        <v>24741</v>
      </c>
      <c r="V35" s="50"/>
      <c r="W35" s="50">
        <v>15403</v>
      </c>
      <c r="X35" s="50"/>
      <c r="Y35" s="50">
        <v>288</v>
      </c>
      <c r="Z35" s="50"/>
      <c r="AA35" s="50">
        <v>0</v>
      </c>
      <c r="AB35" s="50"/>
      <c r="AC35" s="50">
        <v>39996</v>
      </c>
      <c r="AD35" s="50"/>
      <c r="AE35" s="50">
        <v>19220</v>
      </c>
      <c r="AF35" s="50"/>
      <c r="AG35" s="50">
        <v>14315</v>
      </c>
      <c r="AH35" s="1"/>
      <c r="AI35" s="48"/>
      <c r="AK35" s="48"/>
      <c r="AM35" s="48"/>
    </row>
    <row r="36" spans="2:60" s="33" customFormat="1" ht="12" customHeight="1" x14ac:dyDescent="0.2">
      <c r="B36" s="47" t="s">
        <v>150</v>
      </c>
      <c r="C36" s="40" t="s">
        <v>50</v>
      </c>
      <c r="D36" s="40"/>
      <c r="E36" s="50">
        <v>10509</v>
      </c>
      <c r="F36" s="49"/>
      <c r="G36" s="50">
        <v>-92</v>
      </c>
      <c r="H36" s="50"/>
      <c r="I36" s="50" t="e">
        <v>#VALUE!</v>
      </c>
      <c r="J36" s="50"/>
      <c r="K36" s="50">
        <v>9717</v>
      </c>
      <c r="L36" s="50"/>
      <c r="M36" s="50" t="e">
        <v>#VALUE!</v>
      </c>
      <c r="N36" s="50"/>
      <c r="O36" s="50">
        <v>3855</v>
      </c>
      <c r="P36" s="50"/>
      <c r="Q36" s="50" t="e">
        <v>#VALUE!</v>
      </c>
      <c r="R36" s="50"/>
      <c r="S36" s="50">
        <v>3834</v>
      </c>
      <c r="T36" s="50"/>
      <c r="U36" s="50">
        <v>1369</v>
      </c>
      <c r="V36" s="50"/>
      <c r="W36" s="50">
        <v>2411</v>
      </c>
      <c r="X36" s="50"/>
      <c r="Y36" s="50">
        <v>53</v>
      </c>
      <c r="Z36" s="50"/>
      <c r="AA36" s="50">
        <v>0</v>
      </c>
      <c r="AB36" s="50"/>
      <c r="AC36" s="50">
        <v>2080</v>
      </c>
      <c r="AD36" s="50"/>
      <c r="AE36" s="50">
        <v>2737</v>
      </c>
      <c r="AF36" s="50"/>
      <c r="AG36" s="50">
        <v>2783</v>
      </c>
      <c r="AH36" s="1"/>
      <c r="AI36" s="48"/>
      <c r="AJ36" s="48"/>
      <c r="AK36" s="48"/>
      <c r="AM36" s="48"/>
    </row>
    <row r="37" spans="2:60" s="33" customFormat="1" ht="12" customHeight="1" x14ac:dyDescent="0.2">
      <c r="B37" s="47" t="s">
        <v>151</v>
      </c>
      <c r="C37" s="40" t="s">
        <v>33</v>
      </c>
      <c r="D37" s="40"/>
      <c r="E37" s="50">
        <v>10377</v>
      </c>
      <c r="F37" s="49"/>
      <c r="G37" s="50">
        <v>-220</v>
      </c>
      <c r="H37" s="50"/>
      <c r="I37" s="50" t="e">
        <v>#VALUE!</v>
      </c>
      <c r="J37" s="50"/>
      <c r="K37" s="50">
        <v>3237</v>
      </c>
      <c r="L37" s="50"/>
      <c r="M37" s="50" t="e">
        <v>#VALUE!</v>
      </c>
      <c r="N37" s="50"/>
      <c r="O37" s="50">
        <v>1651</v>
      </c>
      <c r="P37" s="50"/>
      <c r="Q37" s="50" t="e">
        <v>#VALUE!</v>
      </c>
      <c r="R37" s="50"/>
      <c r="S37" s="50">
        <v>7654</v>
      </c>
      <c r="T37" s="50"/>
      <c r="U37" s="50">
        <v>141</v>
      </c>
      <c r="V37" s="50"/>
      <c r="W37" s="50">
        <v>2377</v>
      </c>
      <c r="X37" s="50"/>
      <c r="Y37" s="50">
        <v>5136</v>
      </c>
      <c r="Z37" s="50"/>
      <c r="AA37" s="50">
        <v>0</v>
      </c>
      <c r="AB37" s="50"/>
      <c r="AC37" s="50">
        <v>800</v>
      </c>
      <c r="AD37" s="50"/>
      <c r="AE37" s="50">
        <v>6327</v>
      </c>
      <c r="AF37" s="50"/>
      <c r="AG37" s="50">
        <v>497</v>
      </c>
      <c r="AH37" s="1"/>
      <c r="AI37" s="48"/>
      <c r="AJ37" s="48"/>
      <c r="AK37" s="48"/>
      <c r="AM37" s="48"/>
    </row>
    <row r="38" spans="2:60" s="33" customFormat="1" ht="12" customHeight="1" x14ac:dyDescent="0.2">
      <c r="B38" s="47" t="s">
        <v>195</v>
      </c>
      <c r="C38" s="40" t="s">
        <v>42</v>
      </c>
      <c r="D38" s="40"/>
      <c r="E38" s="50">
        <v>359</v>
      </c>
      <c r="F38" s="49"/>
      <c r="G38" s="50">
        <v>-2</v>
      </c>
      <c r="H38" s="50"/>
      <c r="I38" s="50" t="e">
        <v>#VALUE!</v>
      </c>
      <c r="J38" s="50"/>
      <c r="K38" s="50">
        <v>357</v>
      </c>
      <c r="L38" s="50"/>
      <c r="M38" s="50" t="e">
        <v>#VALUE!</v>
      </c>
      <c r="N38" s="50"/>
      <c r="O38" s="50">
        <v>0</v>
      </c>
      <c r="P38" s="50"/>
      <c r="Q38" s="50" t="e">
        <v>#VALUE!</v>
      </c>
      <c r="R38" s="50"/>
      <c r="S38" s="50">
        <v>12</v>
      </c>
      <c r="T38" s="50"/>
      <c r="U38" s="50">
        <v>0</v>
      </c>
      <c r="V38" s="50"/>
      <c r="W38" s="50">
        <v>11</v>
      </c>
      <c r="X38" s="50"/>
      <c r="Y38" s="50">
        <v>2</v>
      </c>
      <c r="Z38" s="50"/>
      <c r="AA38" s="50">
        <v>0</v>
      </c>
      <c r="AB38" s="50"/>
      <c r="AC38" s="50">
        <v>2</v>
      </c>
      <c r="AD38" s="50"/>
      <c r="AE38" s="50" t="e">
        <v>#VALUE!</v>
      </c>
      <c r="AF38" s="50"/>
      <c r="AG38" s="50">
        <v>0</v>
      </c>
      <c r="AH38" s="1"/>
      <c r="AI38" s="52"/>
      <c r="AJ38" s="53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48"/>
      <c r="AV38" s="50"/>
      <c r="AW38" s="48"/>
      <c r="AX38" s="50"/>
      <c r="AY38" s="50"/>
      <c r="AZ38" s="50"/>
      <c r="BB38" s="50"/>
      <c r="BF38" s="50"/>
      <c r="BH38" s="40"/>
    </row>
    <row r="39" spans="2:60" s="33" customFormat="1" ht="12" customHeight="1" x14ac:dyDescent="0.2">
      <c r="B39" s="47" t="s">
        <v>194</v>
      </c>
      <c r="C39" s="40" t="s">
        <v>43</v>
      </c>
      <c r="D39" s="40"/>
      <c r="E39" s="50">
        <v>167</v>
      </c>
      <c r="F39" s="49"/>
      <c r="G39" s="50">
        <v>-3</v>
      </c>
      <c r="H39" s="50"/>
      <c r="I39" s="50" t="e">
        <v>#VALUE!</v>
      </c>
      <c r="J39" s="50"/>
      <c r="K39" s="50">
        <v>164</v>
      </c>
      <c r="L39" s="50"/>
      <c r="M39" s="50" t="e">
        <v>#VALUE!</v>
      </c>
      <c r="N39" s="50"/>
      <c r="O39" s="50">
        <v>0</v>
      </c>
      <c r="P39" s="50"/>
      <c r="Q39" s="50" t="e">
        <v>#VALUE!</v>
      </c>
      <c r="R39" s="50"/>
      <c r="S39" s="50">
        <v>158</v>
      </c>
      <c r="T39" s="50"/>
      <c r="U39" s="50">
        <v>26</v>
      </c>
      <c r="V39" s="50"/>
      <c r="W39" s="50">
        <v>130</v>
      </c>
      <c r="X39" s="50"/>
      <c r="Y39" s="50">
        <v>2</v>
      </c>
      <c r="Z39" s="50"/>
      <c r="AA39" s="50">
        <v>0</v>
      </c>
      <c r="AB39" s="50"/>
      <c r="AC39" s="50">
        <v>53</v>
      </c>
      <c r="AD39" s="50"/>
      <c r="AE39" s="50" t="e">
        <v>#VALUE!</v>
      </c>
      <c r="AF39" s="50"/>
      <c r="AG39" s="50">
        <v>23</v>
      </c>
      <c r="AH39" s="1"/>
      <c r="AI39" s="52"/>
      <c r="AJ39" s="53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48"/>
      <c r="AV39" s="50"/>
      <c r="AW39" s="48"/>
      <c r="AX39" s="50"/>
      <c r="AY39" s="50"/>
      <c r="AZ39" s="50"/>
      <c r="BB39" s="50"/>
      <c r="BF39" s="50"/>
      <c r="BH39" s="40"/>
    </row>
    <row r="40" spans="2:60" s="33" customFormat="1" ht="12" customHeight="1" x14ac:dyDescent="0.2">
      <c r="B40" s="47" t="s">
        <v>152</v>
      </c>
      <c r="C40" s="40" t="s">
        <v>246</v>
      </c>
      <c r="D40" s="40"/>
      <c r="E40" s="50">
        <v>25664</v>
      </c>
      <c r="F40" s="49"/>
      <c r="G40" s="50">
        <v>329</v>
      </c>
      <c r="H40" s="50"/>
      <c r="I40" s="50" t="e">
        <v>#VALUE!</v>
      </c>
      <c r="J40" s="50"/>
      <c r="K40" s="50">
        <v>23463</v>
      </c>
      <c r="L40" s="50"/>
      <c r="M40" s="50" t="e">
        <v>#VALUE!</v>
      </c>
      <c r="N40" s="50"/>
      <c r="O40" s="50">
        <v>11036</v>
      </c>
      <c r="P40" s="50"/>
      <c r="Q40" s="50" t="e">
        <v>#VALUE!</v>
      </c>
      <c r="R40" s="50"/>
      <c r="S40" s="50">
        <v>12198</v>
      </c>
      <c r="T40" s="50"/>
      <c r="U40" s="50">
        <v>1475</v>
      </c>
      <c r="V40" s="50"/>
      <c r="W40" s="50">
        <v>10014</v>
      </c>
      <c r="X40" s="50"/>
      <c r="Y40" s="50">
        <v>710</v>
      </c>
      <c r="Z40" s="50"/>
      <c r="AA40" s="50">
        <v>0</v>
      </c>
      <c r="AB40" s="50"/>
      <c r="AC40" s="50">
        <v>13323</v>
      </c>
      <c r="AD40" s="50"/>
      <c r="AE40" s="50">
        <v>22601</v>
      </c>
      <c r="AF40" s="50"/>
      <c r="AG40" s="50">
        <v>6583</v>
      </c>
      <c r="AH40" s="1"/>
      <c r="AI40" s="48"/>
      <c r="AJ40" s="48"/>
      <c r="AK40" s="48"/>
      <c r="AM40" s="48"/>
    </row>
    <row r="41" spans="2:60" s="33" customFormat="1" ht="12" customHeight="1" x14ac:dyDescent="0.2">
      <c r="B41" s="47" t="s">
        <v>153</v>
      </c>
      <c r="C41" s="40" t="s">
        <v>41</v>
      </c>
      <c r="D41" s="40"/>
      <c r="E41" s="50">
        <v>12890</v>
      </c>
      <c r="F41" s="49"/>
      <c r="G41" s="50">
        <v>-303</v>
      </c>
      <c r="H41" s="50"/>
      <c r="I41" s="50" t="e">
        <v>#VALUE!</v>
      </c>
      <c r="J41" s="50"/>
      <c r="K41" s="50">
        <v>12127</v>
      </c>
      <c r="L41" s="50"/>
      <c r="M41" s="50" t="e">
        <v>#VALUE!</v>
      </c>
      <c r="N41" s="50"/>
      <c r="O41" s="50">
        <v>4838</v>
      </c>
      <c r="P41" s="50"/>
      <c r="Q41" s="50" t="e">
        <v>#VALUE!</v>
      </c>
      <c r="R41" s="50"/>
      <c r="S41" s="50">
        <v>5177</v>
      </c>
      <c r="T41" s="50"/>
      <c r="U41" s="50">
        <v>3438</v>
      </c>
      <c r="V41" s="50"/>
      <c r="W41" s="50">
        <v>1666</v>
      </c>
      <c r="X41" s="50"/>
      <c r="Y41" s="50">
        <v>76</v>
      </c>
      <c r="Z41" s="50"/>
      <c r="AA41" s="50">
        <v>0</v>
      </c>
      <c r="AB41" s="50"/>
      <c r="AC41" s="50">
        <v>9526</v>
      </c>
      <c r="AD41" s="50"/>
      <c r="AE41" s="50" t="e">
        <v>#VALUE!</v>
      </c>
      <c r="AF41" s="50"/>
      <c r="AG41" s="50">
        <v>4983</v>
      </c>
      <c r="AH41" s="1"/>
      <c r="AI41" s="48"/>
      <c r="AJ41" s="48"/>
      <c r="AK41" s="48"/>
      <c r="AM41" s="48"/>
    </row>
    <row r="42" spans="2:60" s="33" customFormat="1" ht="12" customHeight="1" x14ac:dyDescent="0.2">
      <c r="B42" s="47" t="s">
        <v>154</v>
      </c>
      <c r="C42" s="40" t="s">
        <v>213</v>
      </c>
      <c r="D42" s="40"/>
      <c r="E42" s="50">
        <v>57268</v>
      </c>
      <c r="F42" s="49"/>
      <c r="G42" s="50">
        <v>2042</v>
      </c>
      <c r="H42" s="50"/>
      <c r="I42" s="50" t="e">
        <v>#VALUE!</v>
      </c>
      <c r="J42" s="50"/>
      <c r="K42" s="50">
        <v>25604</v>
      </c>
      <c r="L42" s="50"/>
      <c r="M42" s="50" t="e">
        <v>#VALUE!</v>
      </c>
      <c r="N42" s="50"/>
      <c r="O42" s="50">
        <v>10156</v>
      </c>
      <c r="P42" s="50"/>
      <c r="Q42" s="50" t="e">
        <v>#VALUE!</v>
      </c>
      <c r="R42" s="50"/>
      <c r="S42" s="50">
        <v>9303</v>
      </c>
      <c r="T42" s="50"/>
      <c r="U42" s="50">
        <v>2746</v>
      </c>
      <c r="V42" s="50"/>
      <c r="W42" s="50">
        <v>4882</v>
      </c>
      <c r="X42" s="50"/>
      <c r="Y42" s="50">
        <v>1678</v>
      </c>
      <c r="Z42" s="50"/>
      <c r="AA42" s="50">
        <v>0</v>
      </c>
      <c r="AB42" s="50"/>
      <c r="AC42" s="50">
        <v>28561</v>
      </c>
      <c r="AD42" s="50"/>
      <c r="AE42" s="50">
        <v>12645</v>
      </c>
      <c r="AF42" s="50"/>
      <c r="AG42" s="50">
        <v>13231</v>
      </c>
      <c r="AH42" s="1"/>
      <c r="AI42" s="48"/>
      <c r="AJ42" s="48"/>
      <c r="AK42" s="48"/>
      <c r="AM42" s="48"/>
    </row>
    <row r="43" spans="2:60" s="33" customFormat="1" ht="12" customHeight="1" x14ac:dyDescent="0.2">
      <c r="B43" s="47" t="s">
        <v>155</v>
      </c>
      <c r="C43" s="40" t="s">
        <v>66</v>
      </c>
      <c r="D43" s="40"/>
      <c r="E43" s="50">
        <v>0</v>
      </c>
      <c r="F43" s="49"/>
      <c r="G43" s="50">
        <v>0</v>
      </c>
      <c r="H43" s="50"/>
      <c r="I43" s="50" t="e">
        <v>#VALUE!</v>
      </c>
      <c r="J43" s="50"/>
      <c r="K43" s="50">
        <v>0</v>
      </c>
      <c r="L43" s="50"/>
      <c r="M43" s="50" t="e">
        <v>#VALUE!</v>
      </c>
      <c r="N43" s="50"/>
      <c r="O43" s="50">
        <v>0</v>
      </c>
      <c r="P43" s="50"/>
      <c r="Q43" s="50" t="e">
        <v>#VALUE!</v>
      </c>
      <c r="R43" s="50"/>
      <c r="S43" s="50">
        <v>0</v>
      </c>
      <c r="T43" s="50"/>
      <c r="U43" s="50">
        <v>0</v>
      </c>
      <c r="V43" s="50"/>
      <c r="W43" s="50">
        <v>0</v>
      </c>
      <c r="X43" s="50"/>
      <c r="Y43" s="50">
        <v>0</v>
      </c>
      <c r="Z43" s="50"/>
      <c r="AA43" s="50">
        <v>0</v>
      </c>
      <c r="AB43" s="50"/>
      <c r="AC43" s="50">
        <v>0</v>
      </c>
      <c r="AD43" s="50"/>
      <c r="AE43" s="50" t="e">
        <v>#VALUE!</v>
      </c>
      <c r="AF43" s="50"/>
      <c r="AG43" s="50">
        <v>0</v>
      </c>
      <c r="AH43" s="1"/>
      <c r="AI43" s="48"/>
      <c r="AJ43" s="48"/>
    </row>
    <row r="44" spans="2:60" s="33" customFormat="1" ht="12" customHeight="1" x14ac:dyDescent="0.2">
      <c r="B44" s="47" t="s">
        <v>364</v>
      </c>
      <c r="C44" s="40" t="s">
        <v>116</v>
      </c>
      <c r="D44" s="40"/>
      <c r="E44" s="50">
        <v>2</v>
      </c>
      <c r="F44" s="49"/>
      <c r="G44" s="50">
        <v>0</v>
      </c>
      <c r="H44" s="50"/>
      <c r="I44" s="50" t="e">
        <v>#VALUE!</v>
      </c>
      <c r="J44" s="50"/>
      <c r="K44" s="50">
        <v>2</v>
      </c>
      <c r="L44" s="50"/>
      <c r="M44" s="50" t="e">
        <v>#VALUE!</v>
      </c>
      <c r="N44" s="50"/>
      <c r="O44" s="50">
        <v>0</v>
      </c>
      <c r="P44" s="50"/>
      <c r="Q44" s="50" t="e">
        <v>#VALUE!</v>
      </c>
      <c r="R44" s="50"/>
      <c r="S44" s="50">
        <v>2</v>
      </c>
      <c r="T44" s="50"/>
      <c r="U44" s="50">
        <v>0</v>
      </c>
      <c r="V44" s="50"/>
      <c r="W44" s="50">
        <v>0</v>
      </c>
      <c r="X44" s="50"/>
      <c r="Y44" s="50">
        <v>2</v>
      </c>
      <c r="Z44" s="50"/>
      <c r="AA44" s="50">
        <v>0</v>
      </c>
      <c r="AB44" s="50"/>
      <c r="AC44" s="50">
        <v>0</v>
      </c>
      <c r="AD44" s="50"/>
      <c r="AE44" s="50" t="e">
        <v>#VALUE!</v>
      </c>
      <c r="AF44" s="50"/>
      <c r="AG44" s="50">
        <v>0</v>
      </c>
      <c r="AH44" s="1"/>
      <c r="AI44" s="48"/>
      <c r="AJ44" s="48"/>
    </row>
    <row r="45" spans="2:60" s="55" customFormat="1" ht="12" customHeight="1" x14ac:dyDescent="0.2">
      <c r="B45" s="47" t="s">
        <v>156</v>
      </c>
      <c r="C45" s="47" t="s">
        <v>115</v>
      </c>
      <c r="D45" s="47"/>
      <c r="E45" s="50">
        <v>707734</v>
      </c>
      <c r="F45" s="49"/>
      <c r="G45" s="50">
        <v>20559</v>
      </c>
      <c r="H45" s="50"/>
      <c r="I45" s="50" t="e">
        <v>#VALUE!</v>
      </c>
      <c r="J45" s="50"/>
      <c r="K45" s="50">
        <v>481376</v>
      </c>
      <c r="L45" s="50"/>
      <c r="M45" s="50" t="e">
        <v>#VALUE!</v>
      </c>
      <c r="N45" s="50"/>
      <c r="O45" s="50">
        <v>175493</v>
      </c>
      <c r="P45" s="50"/>
      <c r="Q45" s="50" t="e">
        <v>#VALUE!</v>
      </c>
      <c r="R45" s="50"/>
      <c r="S45" s="50">
        <v>333688</v>
      </c>
      <c r="T45" s="50"/>
      <c r="U45" s="50">
        <v>108266</v>
      </c>
      <c r="V45" s="50"/>
      <c r="W45" s="50">
        <v>140884</v>
      </c>
      <c r="X45" s="50"/>
      <c r="Y45" s="50">
        <v>84551</v>
      </c>
      <c r="Z45" s="50"/>
      <c r="AA45" s="50">
        <v>0</v>
      </c>
      <c r="AB45" s="50"/>
      <c r="AC45" s="50">
        <v>322651</v>
      </c>
      <c r="AD45" s="50"/>
      <c r="AE45" s="50" t="e">
        <v>#VALUE!</v>
      </c>
      <c r="AF45" s="50"/>
      <c r="AG45" s="50">
        <v>170938</v>
      </c>
      <c r="AH45" s="1"/>
      <c r="AI45" s="54"/>
      <c r="AJ45" s="54"/>
      <c r="AK45" s="54"/>
      <c r="AM45" s="54"/>
    </row>
    <row r="46" spans="2:60" s="33" customFormat="1" ht="12" customHeight="1" x14ac:dyDescent="0.2">
      <c r="B46" s="39"/>
      <c r="C46" s="40"/>
      <c r="D46" s="40"/>
      <c r="E46" s="50"/>
      <c r="F46" s="49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1"/>
      <c r="AI46" s="48"/>
      <c r="AJ46" s="48"/>
      <c r="AK46" s="48"/>
      <c r="AM46" s="48"/>
    </row>
    <row r="47" spans="2:60" s="33" customFormat="1" ht="12" customHeight="1" x14ac:dyDescent="0.2">
      <c r="B47" s="39"/>
      <c r="C47" s="47" t="s">
        <v>365</v>
      </c>
      <c r="D47" s="40"/>
      <c r="E47" s="50"/>
      <c r="F47" s="56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1"/>
      <c r="AI47" s="48"/>
      <c r="AJ47" s="48"/>
      <c r="AK47" s="48"/>
      <c r="AM47" s="48"/>
    </row>
    <row r="48" spans="2:60" s="33" customFormat="1" ht="12" customHeight="1" x14ac:dyDescent="0.2">
      <c r="B48" s="47" t="s">
        <v>157</v>
      </c>
      <c r="C48" s="40" t="s">
        <v>210</v>
      </c>
      <c r="D48" s="40"/>
      <c r="E48" s="50">
        <v>43487</v>
      </c>
      <c r="F48" s="49"/>
      <c r="G48" s="50">
        <v>2110</v>
      </c>
      <c r="H48" s="50"/>
      <c r="I48" s="50" t="e">
        <v>#VALUE!</v>
      </c>
      <c r="J48" s="50"/>
      <c r="K48" s="50">
        <v>21366</v>
      </c>
      <c r="L48" s="50"/>
      <c r="M48" s="50" t="e">
        <v>#VALUE!</v>
      </c>
      <c r="N48" s="50"/>
      <c r="O48" s="50">
        <v>12652</v>
      </c>
      <c r="P48" s="50"/>
      <c r="Q48" s="50" t="e">
        <v>#VALUE!</v>
      </c>
      <c r="R48" s="50"/>
      <c r="S48" s="50">
        <v>27652</v>
      </c>
      <c r="T48" s="50"/>
      <c r="U48" s="50">
        <v>3013</v>
      </c>
      <c r="V48" s="50"/>
      <c r="W48" s="50">
        <v>14005</v>
      </c>
      <c r="X48" s="50"/>
      <c r="Y48" s="50">
        <v>10635</v>
      </c>
      <c r="Z48" s="50"/>
      <c r="AA48" s="50">
        <v>0</v>
      </c>
      <c r="AB48" s="50"/>
      <c r="AC48" s="50">
        <v>14016</v>
      </c>
      <c r="AD48" s="50"/>
      <c r="AE48" s="50">
        <v>16282</v>
      </c>
      <c r="AF48" s="50"/>
      <c r="AG48" s="50">
        <v>9271</v>
      </c>
      <c r="AH48" s="1"/>
      <c r="AI48" s="48"/>
      <c r="AJ48" s="48"/>
      <c r="AK48" s="48"/>
      <c r="AM48" s="48"/>
    </row>
    <row r="49" spans="2:39" s="33" customFormat="1" ht="12" customHeight="1" x14ac:dyDescent="0.2">
      <c r="B49" s="47" t="s">
        <v>158</v>
      </c>
      <c r="C49" s="40" t="s">
        <v>212</v>
      </c>
      <c r="D49" s="40"/>
      <c r="E49" s="50">
        <v>82126</v>
      </c>
      <c r="F49" s="49"/>
      <c r="G49" s="50">
        <v>7187</v>
      </c>
      <c r="H49" s="50"/>
      <c r="I49" s="50" t="e">
        <v>#VALUE!</v>
      </c>
      <c r="J49" s="50"/>
      <c r="K49" s="50">
        <v>32462</v>
      </c>
      <c r="L49" s="50"/>
      <c r="M49" s="50" t="e">
        <v>#VALUE!</v>
      </c>
      <c r="N49" s="50"/>
      <c r="O49" s="50">
        <v>15783</v>
      </c>
      <c r="P49" s="50"/>
      <c r="Q49" s="50" t="e">
        <v>#VALUE!</v>
      </c>
      <c r="R49" s="50"/>
      <c r="S49" s="50">
        <v>52230</v>
      </c>
      <c r="T49" s="50"/>
      <c r="U49" s="50">
        <v>11533</v>
      </c>
      <c r="V49" s="50"/>
      <c r="W49" s="50">
        <v>22807</v>
      </c>
      <c r="X49" s="50"/>
      <c r="Y49" s="50">
        <v>17890</v>
      </c>
      <c r="Z49" s="50"/>
      <c r="AA49" s="50">
        <v>0</v>
      </c>
      <c r="AB49" s="50"/>
      <c r="AC49" s="50">
        <v>15588</v>
      </c>
      <c r="AD49" s="50"/>
      <c r="AE49" s="50">
        <v>9776</v>
      </c>
      <c r="AF49" s="50"/>
      <c r="AG49" s="50">
        <v>14715</v>
      </c>
      <c r="AH49" s="1"/>
      <c r="AI49" s="48"/>
      <c r="AJ49" s="48"/>
      <c r="AK49" s="48"/>
      <c r="AM49" s="48"/>
    </row>
    <row r="50" spans="2:39" s="33" customFormat="1" ht="12" customHeight="1" x14ac:dyDescent="0.2">
      <c r="B50" s="47" t="s">
        <v>159</v>
      </c>
      <c r="C50" s="40" t="s">
        <v>261</v>
      </c>
      <c r="D50" s="40"/>
      <c r="E50" s="50">
        <v>106888</v>
      </c>
      <c r="F50" s="49"/>
      <c r="G50" s="50">
        <v>12840</v>
      </c>
      <c r="H50" s="50"/>
      <c r="I50" s="50" t="e">
        <v>#VALUE!</v>
      </c>
      <c r="J50" s="50"/>
      <c r="K50" s="50">
        <v>64325</v>
      </c>
      <c r="L50" s="50"/>
      <c r="M50" s="50" t="e">
        <v>#VALUE!</v>
      </c>
      <c r="N50" s="50"/>
      <c r="O50" s="50">
        <v>36578</v>
      </c>
      <c r="P50" s="50"/>
      <c r="Q50" s="50" t="e">
        <v>#VALUE!</v>
      </c>
      <c r="R50" s="50"/>
      <c r="S50" s="50">
        <v>26242</v>
      </c>
      <c r="T50" s="50"/>
      <c r="U50" s="50">
        <v>13484</v>
      </c>
      <c r="V50" s="50"/>
      <c r="W50" s="50">
        <v>11942</v>
      </c>
      <c r="X50" s="50"/>
      <c r="Y50" s="50">
        <v>813</v>
      </c>
      <c r="Z50" s="50"/>
      <c r="AA50" s="50">
        <v>0</v>
      </c>
      <c r="AB50" s="50"/>
      <c r="AC50" s="50">
        <v>28228</v>
      </c>
      <c r="AD50" s="50"/>
      <c r="AE50" s="50">
        <v>19479</v>
      </c>
      <c r="AF50" s="50"/>
      <c r="AG50" s="50">
        <v>3111</v>
      </c>
      <c r="AH50" s="1"/>
      <c r="AI50" s="48"/>
      <c r="AJ50" s="48"/>
      <c r="AK50" s="48"/>
      <c r="AM50" s="48"/>
    </row>
    <row r="51" spans="2:39" s="33" customFormat="1" ht="12" customHeight="1" x14ac:dyDescent="0.2">
      <c r="B51" s="47" t="s">
        <v>160</v>
      </c>
      <c r="C51" s="40" t="s">
        <v>26</v>
      </c>
      <c r="D51" s="40"/>
      <c r="E51" s="50">
        <v>4524</v>
      </c>
      <c r="F51" s="49"/>
      <c r="G51" s="50">
        <v>80</v>
      </c>
      <c r="H51" s="50"/>
      <c r="I51" s="50" t="e">
        <v>#VALUE!</v>
      </c>
      <c r="J51" s="50"/>
      <c r="K51" s="50">
        <v>1890</v>
      </c>
      <c r="L51" s="50"/>
      <c r="M51" s="50" t="e">
        <v>#VALUE!</v>
      </c>
      <c r="N51" s="50"/>
      <c r="O51" s="50">
        <v>1016</v>
      </c>
      <c r="P51" s="50"/>
      <c r="Q51" s="50" t="e">
        <v>#VALUE!</v>
      </c>
      <c r="R51" s="50"/>
      <c r="S51" s="50">
        <v>2867</v>
      </c>
      <c r="T51" s="50"/>
      <c r="U51" s="50">
        <v>574</v>
      </c>
      <c r="V51" s="50"/>
      <c r="W51" s="50">
        <v>1543</v>
      </c>
      <c r="X51" s="50"/>
      <c r="Y51" s="50">
        <v>750</v>
      </c>
      <c r="Z51" s="50"/>
      <c r="AA51" s="50">
        <v>0</v>
      </c>
      <c r="AB51" s="50"/>
      <c r="AC51" s="50">
        <v>460</v>
      </c>
      <c r="AD51" s="50"/>
      <c r="AE51" s="50">
        <v>394</v>
      </c>
      <c r="AF51" s="50"/>
      <c r="AG51" s="50">
        <v>897</v>
      </c>
      <c r="AH51" s="1"/>
      <c r="AI51" s="48"/>
      <c r="AJ51" s="48"/>
      <c r="AK51" s="48"/>
      <c r="AM51" s="48"/>
    </row>
    <row r="52" spans="2:39" s="33" customFormat="1" ht="12" customHeight="1" x14ac:dyDescent="0.2">
      <c r="B52" s="47" t="s">
        <v>161</v>
      </c>
      <c r="C52" s="40" t="s">
        <v>63</v>
      </c>
      <c r="D52" s="40"/>
      <c r="E52" s="50">
        <v>783792</v>
      </c>
      <c r="F52" s="49"/>
      <c r="G52" s="50">
        <v>-9793</v>
      </c>
      <c r="H52" s="50"/>
      <c r="I52" s="50" t="e">
        <v>#VALUE!</v>
      </c>
      <c r="J52" s="50"/>
      <c r="K52" s="50">
        <v>275345</v>
      </c>
      <c r="L52" s="50"/>
      <c r="M52" s="50" t="e">
        <v>#VALUE!</v>
      </c>
      <c r="N52" s="50"/>
      <c r="O52" s="50">
        <v>85514</v>
      </c>
      <c r="P52" s="50"/>
      <c r="Q52" s="50" t="e">
        <v>#VALUE!</v>
      </c>
      <c r="R52" s="50"/>
      <c r="S52" s="50">
        <v>401143</v>
      </c>
      <c r="T52" s="50"/>
      <c r="U52" s="50">
        <v>247384</v>
      </c>
      <c r="V52" s="50"/>
      <c r="W52" s="50">
        <v>89293</v>
      </c>
      <c r="X52" s="50"/>
      <c r="Y52" s="50">
        <v>64466</v>
      </c>
      <c r="Z52" s="50"/>
      <c r="AA52" s="50">
        <v>0</v>
      </c>
      <c r="AB52" s="50"/>
      <c r="AC52" s="50">
        <v>258106</v>
      </c>
      <c r="AD52" s="50"/>
      <c r="AE52" s="50" t="e">
        <v>#VALUE!</v>
      </c>
      <c r="AF52" s="50"/>
      <c r="AG52" s="50">
        <v>212544</v>
      </c>
      <c r="AH52" s="1"/>
      <c r="AI52" s="48"/>
      <c r="AJ52" s="48"/>
      <c r="AK52" s="48"/>
      <c r="AM52" s="48"/>
    </row>
    <row r="53" spans="2:39" s="33" customFormat="1" ht="12" customHeight="1" x14ac:dyDescent="0.2">
      <c r="B53" s="47"/>
      <c r="C53" s="40"/>
      <c r="D53" s="40"/>
      <c r="E53" s="50"/>
      <c r="F53" s="49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1"/>
      <c r="AI53" s="48"/>
      <c r="AJ53" s="48"/>
      <c r="AK53" s="48"/>
      <c r="AM53" s="48"/>
    </row>
    <row r="54" spans="2:39" s="55" customFormat="1" ht="12" customHeight="1" x14ac:dyDescent="0.2">
      <c r="B54" s="47" t="s">
        <v>162</v>
      </c>
      <c r="C54" s="47" t="s">
        <v>366</v>
      </c>
      <c r="D54" s="47"/>
      <c r="E54" s="50">
        <v>1728551</v>
      </c>
      <c r="F54" s="49"/>
      <c r="G54" s="50">
        <v>32984</v>
      </c>
      <c r="H54" s="50"/>
      <c r="I54" s="50" t="e">
        <v>#VALUE!</v>
      </c>
      <c r="J54" s="50"/>
      <c r="K54" s="50">
        <v>876764</v>
      </c>
      <c r="L54" s="50"/>
      <c r="M54" s="50" t="e">
        <v>#VALUE!</v>
      </c>
      <c r="N54" s="50"/>
      <c r="O54" s="50">
        <v>327037</v>
      </c>
      <c r="P54" s="50"/>
      <c r="Q54" s="50" t="e">
        <v>#VALUE!</v>
      </c>
      <c r="R54" s="50"/>
      <c r="S54" s="50">
        <v>843823</v>
      </c>
      <c r="T54" s="50"/>
      <c r="U54" s="50">
        <v>384254</v>
      </c>
      <c r="V54" s="50"/>
      <c r="W54" s="50">
        <v>280474</v>
      </c>
      <c r="X54" s="50"/>
      <c r="Y54" s="50">
        <v>179104</v>
      </c>
      <c r="Z54" s="50"/>
      <c r="AA54" s="50">
        <v>0</v>
      </c>
      <c r="AB54" s="50"/>
      <c r="AC54" s="50">
        <v>639049</v>
      </c>
      <c r="AD54" s="50"/>
      <c r="AE54" s="50" t="e">
        <v>#VALUE!</v>
      </c>
      <c r="AF54" s="50"/>
      <c r="AG54" s="50">
        <v>411477</v>
      </c>
      <c r="AH54" s="1"/>
      <c r="AI54" s="54"/>
      <c r="AJ54" s="54"/>
      <c r="AK54" s="54"/>
      <c r="AM54" s="54"/>
    </row>
    <row r="55" spans="2:39" s="33" customFormat="1" ht="12" customHeight="1" x14ac:dyDescent="0.2">
      <c r="B55" s="47"/>
      <c r="C55" s="40"/>
      <c r="D55" s="40"/>
      <c r="E55" s="50"/>
      <c r="F55" s="49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1"/>
      <c r="AI55" s="48"/>
      <c r="AJ55" s="48"/>
      <c r="AK55" s="48"/>
      <c r="AM55" s="48"/>
    </row>
    <row r="56" spans="2:39" s="33" customFormat="1" ht="12" customHeight="1" x14ac:dyDescent="0.2">
      <c r="B56" s="47"/>
      <c r="C56" s="47" t="s">
        <v>328</v>
      </c>
      <c r="D56" s="47"/>
      <c r="E56" s="50"/>
      <c r="F56" s="49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1"/>
      <c r="AI56" s="48"/>
      <c r="AJ56" s="48"/>
      <c r="AK56" s="48"/>
      <c r="AM56" s="48"/>
    </row>
    <row r="57" spans="2:39" s="33" customFormat="1" ht="12" customHeight="1" x14ac:dyDescent="0.2">
      <c r="B57" s="47" t="s">
        <v>163</v>
      </c>
      <c r="C57" s="40" t="s">
        <v>253</v>
      </c>
      <c r="D57" s="40"/>
      <c r="E57" s="50">
        <v>2015</v>
      </c>
      <c r="F57" s="49"/>
      <c r="G57" s="50">
        <v>-906</v>
      </c>
      <c r="H57" s="50"/>
      <c r="I57" s="50" t="e">
        <v>#VALUE!</v>
      </c>
      <c r="J57" s="50"/>
      <c r="K57" s="50">
        <v>989</v>
      </c>
      <c r="L57" s="50"/>
      <c r="M57" s="50" t="e">
        <v>#VALUE!</v>
      </c>
      <c r="N57" s="50"/>
      <c r="O57" s="50">
        <v>42</v>
      </c>
      <c r="P57" s="50"/>
      <c r="Q57" s="50" t="e">
        <v>#VALUE!</v>
      </c>
      <c r="R57" s="50"/>
      <c r="S57" s="50">
        <v>1066</v>
      </c>
      <c r="T57" s="50"/>
      <c r="U57" s="50">
        <v>77</v>
      </c>
      <c r="V57" s="50"/>
      <c r="W57" s="50">
        <v>538</v>
      </c>
      <c r="X57" s="50"/>
      <c r="Y57" s="50">
        <v>451</v>
      </c>
      <c r="Z57" s="50"/>
      <c r="AA57" s="50">
        <v>0</v>
      </c>
      <c r="AB57" s="50"/>
      <c r="AC57" s="50">
        <v>67</v>
      </c>
      <c r="AD57" s="50"/>
      <c r="AE57" s="50">
        <v>35</v>
      </c>
      <c r="AF57" s="50"/>
      <c r="AG57" s="50">
        <v>94</v>
      </c>
      <c r="AH57" s="1"/>
      <c r="AI57" s="48"/>
      <c r="AJ57" s="48"/>
      <c r="AK57" s="48"/>
      <c r="AM57" s="48"/>
    </row>
    <row r="58" spans="2:39" s="33" customFormat="1" ht="12" customHeight="1" x14ac:dyDescent="0.2">
      <c r="B58" s="47" t="s">
        <v>164</v>
      </c>
      <c r="C58" s="40" t="s">
        <v>6</v>
      </c>
      <c r="D58" s="40"/>
      <c r="E58" s="50">
        <v>8655</v>
      </c>
      <c r="F58" s="49"/>
      <c r="G58" s="50">
        <v>-916</v>
      </c>
      <c r="H58" s="50"/>
      <c r="I58" s="50" t="e">
        <v>#VALUE!</v>
      </c>
      <c r="J58" s="50"/>
      <c r="K58" s="50">
        <v>3794</v>
      </c>
      <c r="L58" s="50"/>
      <c r="M58" s="50" t="e">
        <v>#VALUE!</v>
      </c>
      <c r="N58" s="50"/>
      <c r="O58" s="50">
        <v>2984</v>
      </c>
      <c r="P58" s="50"/>
      <c r="Q58" s="50" t="e">
        <v>#VALUE!</v>
      </c>
      <c r="R58" s="50"/>
      <c r="S58" s="50">
        <v>3997</v>
      </c>
      <c r="T58" s="50"/>
      <c r="U58" s="50">
        <v>535</v>
      </c>
      <c r="V58" s="50"/>
      <c r="W58" s="50">
        <v>2208</v>
      </c>
      <c r="X58" s="50"/>
      <c r="Y58" s="50">
        <v>1256</v>
      </c>
      <c r="Z58" s="50"/>
      <c r="AA58" s="50">
        <v>-2</v>
      </c>
      <c r="AB58" s="50"/>
      <c r="AC58" s="50">
        <v>412</v>
      </c>
      <c r="AD58" s="50"/>
      <c r="AE58" s="50">
        <v>1121</v>
      </c>
      <c r="AF58" s="50"/>
      <c r="AG58" s="50">
        <v>194</v>
      </c>
      <c r="AH58" s="1"/>
      <c r="AI58" s="48"/>
      <c r="AJ58" s="48"/>
      <c r="AK58" s="48"/>
      <c r="AM58" s="48"/>
    </row>
    <row r="59" spans="2:39" s="33" customFormat="1" ht="12" customHeight="1" x14ac:dyDescent="0.2">
      <c r="B59" s="47" t="s">
        <v>165</v>
      </c>
      <c r="C59" s="40" t="s">
        <v>2</v>
      </c>
      <c r="D59" s="40"/>
      <c r="E59" s="50">
        <v>360</v>
      </c>
      <c r="F59" s="49"/>
      <c r="G59" s="50">
        <v>-164</v>
      </c>
      <c r="H59" s="50"/>
      <c r="I59" s="50" t="e">
        <v>#VALUE!</v>
      </c>
      <c r="J59" s="50"/>
      <c r="K59" s="50">
        <v>197</v>
      </c>
      <c r="L59" s="50"/>
      <c r="M59" s="50" t="e">
        <v>#VALUE!</v>
      </c>
      <c r="N59" s="50"/>
      <c r="O59" s="50">
        <v>89</v>
      </c>
      <c r="P59" s="50"/>
      <c r="Q59" s="50" t="e">
        <v>#VALUE!</v>
      </c>
      <c r="R59" s="50"/>
      <c r="S59" s="50">
        <v>108</v>
      </c>
      <c r="T59" s="50"/>
      <c r="U59" s="50">
        <v>23</v>
      </c>
      <c r="V59" s="50"/>
      <c r="W59" s="50">
        <v>68</v>
      </c>
      <c r="X59" s="50"/>
      <c r="Y59" s="50">
        <v>17</v>
      </c>
      <c r="Z59" s="50"/>
      <c r="AA59" s="50">
        <v>0</v>
      </c>
      <c r="AB59" s="50"/>
      <c r="AC59" s="50">
        <v>71</v>
      </c>
      <c r="AD59" s="50"/>
      <c r="AE59" s="50">
        <v>3</v>
      </c>
      <c r="AF59" s="50"/>
      <c r="AG59" s="50">
        <v>21</v>
      </c>
      <c r="AH59" s="1"/>
      <c r="AI59" s="48"/>
      <c r="AJ59" s="48"/>
    </row>
    <row r="60" spans="2:39" s="33" customFormat="1" ht="12" customHeight="1" x14ac:dyDescent="0.2">
      <c r="B60" s="47" t="s">
        <v>166</v>
      </c>
      <c r="C60" s="40" t="s">
        <v>250</v>
      </c>
      <c r="D60" s="40"/>
      <c r="E60" s="50">
        <v>9000</v>
      </c>
      <c r="F60" s="49"/>
      <c r="G60" s="50">
        <v>2043</v>
      </c>
      <c r="H60" s="50"/>
      <c r="I60" s="50" t="e">
        <v>#VALUE!</v>
      </c>
      <c r="J60" s="50"/>
      <c r="K60" s="50">
        <v>8552</v>
      </c>
      <c r="L60" s="50"/>
      <c r="M60" s="50" t="e">
        <v>#VALUE!</v>
      </c>
      <c r="N60" s="50"/>
      <c r="O60" s="50">
        <v>47</v>
      </c>
      <c r="P60" s="50"/>
      <c r="Q60" s="50" t="e">
        <v>#VALUE!</v>
      </c>
      <c r="R60" s="50"/>
      <c r="S60" s="50">
        <v>10997</v>
      </c>
      <c r="T60" s="50"/>
      <c r="U60" s="50">
        <v>4668</v>
      </c>
      <c r="V60" s="50"/>
      <c r="W60" s="50">
        <v>4409</v>
      </c>
      <c r="X60" s="50"/>
      <c r="Y60" s="50">
        <v>1916</v>
      </c>
      <c r="Z60" s="50"/>
      <c r="AA60" s="50">
        <v>0</v>
      </c>
      <c r="AB60" s="50"/>
      <c r="AC60" s="50">
        <v>535</v>
      </c>
      <c r="AD60" s="50"/>
      <c r="AE60" s="50">
        <v>2433</v>
      </c>
      <c r="AF60" s="50"/>
      <c r="AG60" s="50">
        <v>3994</v>
      </c>
      <c r="AH60" s="1"/>
      <c r="AI60" s="48"/>
      <c r="AJ60" s="48"/>
    </row>
    <row r="61" spans="2:39" s="33" customFormat="1" ht="12" customHeight="1" x14ac:dyDescent="0.2">
      <c r="B61" s="47" t="s">
        <v>167</v>
      </c>
      <c r="C61" s="40" t="s">
        <v>243</v>
      </c>
      <c r="D61" s="40"/>
      <c r="E61" s="50">
        <v>55885</v>
      </c>
      <c r="F61" s="49"/>
      <c r="G61" s="50">
        <v>4143</v>
      </c>
      <c r="H61" s="50"/>
      <c r="I61" s="50" t="e">
        <v>#VALUE!</v>
      </c>
      <c r="J61" s="50"/>
      <c r="K61" s="50">
        <v>54799</v>
      </c>
      <c r="L61" s="50"/>
      <c r="M61" s="50" t="e">
        <v>#VALUE!</v>
      </c>
      <c r="N61" s="50"/>
      <c r="O61" s="50">
        <v>612</v>
      </c>
      <c r="P61" s="50"/>
      <c r="Q61" s="50" t="e">
        <v>#VALUE!</v>
      </c>
      <c r="R61" s="50"/>
      <c r="S61" s="50">
        <v>59390</v>
      </c>
      <c r="T61" s="50"/>
      <c r="U61" s="50">
        <v>51950</v>
      </c>
      <c r="V61" s="50"/>
      <c r="W61" s="50">
        <v>6893</v>
      </c>
      <c r="X61" s="50"/>
      <c r="Y61" s="50">
        <v>547</v>
      </c>
      <c r="Z61" s="50"/>
      <c r="AA61" s="50">
        <v>0</v>
      </c>
      <c r="AB61" s="50"/>
      <c r="AC61" s="50">
        <v>5186</v>
      </c>
      <c r="AD61" s="50"/>
      <c r="AE61" s="50">
        <v>3791</v>
      </c>
      <c r="AF61" s="50"/>
      <c r="AG61" s="50">
        <v>5304</v>
      </c>
      <c r="AH61" s="1"/>
      <c r="AI61" s="48"/>
      <c r="AJ61" s="48"/>
      <c r="AK61" s="48"/>
      <c r="AM61" s="48"/>
    </row>
    <row r="62" spans="2:39" s="33" customFormat="1" ht="12" customHeight="1" x14ac:dyDescent="0.2">
      <c r="B62" s="47" t="s">
        <v>383</v>
      </c>
      <c r="C62" s="40" t="s">
        <v>384</v>
      </c>
      <c r="D62" s="40"/>
      <c r="E62" s="50">
        <v>394</v>
      </c>
      <c r="F62" s="49"/>
      <c r="G62" s="50">
        <v>-64</v>
      </c>
      <c r="H62" s="50"/>
      <c r="I62" s="50" t="e">
        <v>#VALUE!</v>
      </c>
      <c r="J62" s="50"/>
      <c r="K62" s="50">
        <v>330</v>
      </c>
      <c r="L62" s="50"/>
      <c r="M62" s="50" t="e">
        <v>#VALUE!</v>
      </c>
      <c r="N62" s="50"/>
      <c r="O62" s="50">
        <v>0</v>
      </c>
      <c r="P62" s="50"/>
      <c r="Q62" s="50" t="e">
        <v>#VALUE!</v>
      </c>
      <c r="R62" s="50"/>
      <c r="S62" s="50">
        <v>330</v>
      </c>
      <c r="T62" s="50"/>
      <c r="U62" s="50">
        <v>59</v>
      </c>
      <c r="V62" s="50"/>
      <c r="W62" s="50">
        <v>267</v>
      </c>
      <c r="X62" s="50"/>
      <c r="Y62" s="50">
        <v>5</v>
      </c>
      <c r="Z62" s="50"/>
      <c r="AA62" s="50">
        <v>0</v>
      </c>
      <c r="AB62" s="50"/>
      <c r="AC62" s="50">
        <v>98</v>
      </c>
      <c r="AD62" s="50"/>
      <c r="AE62" s="50">
        <v>73</v>
      </c>
      <c r="AF62" s="50"/>
      <c r="AG62" s="50">
        <v>311</v>
      </c>
      <c r="AH62" s="1"/>
      <c r="AI62" s="48"/>
      <c r="AJ62" s="48"/>
      <c r="AK62" s="48"/>
      <c r="AM62" s="48"/>
    </row>
    <row r="63" spans="2:39" s="33" customFormat="1" ht="12" customHeight="1" x14ac:dyDescent="0.2">
      <c r="B63" s="47" t="s">
        <v>168</v>
      </c>
      <c r="C63" s="40" t="s">
        <v>265</v>
      </c>
      <c r="D63" s="40"/>
      <c r="E63" s="50">
        <v>1712</v>
      </c>
      <c r="F63" s="49"/>
      <c r="G63" s="50">
        <v>-188</v>
      </c>
      <c r="H63" s="50"/>
      <c r="I63" s="50" t="e">
        <v>#VALUE!</v>
      </c>
      <c r="J63" s="50"/>
      <c r="K63" s="50">
        <v>656</v>
      </c>
      <c r="L63" s="50"/>
      <c r="M63" s="50" t="e">
        <v>#VALUE!</v>
      </c>
      <c r="N63" s="50"/>
      <c r="O63" s="50">
        <v>59</v>
      </c>
      <c r="P63" s="50"/>
      <c r="Q63" s="50" t="e">
        <v>#VALUE!</v>
      </c>
      <c r="R63" s="50"/>
      <c r="S63" s="50">
        <v>1104</v>
      </c>
      <c r="T63" s="50"/>
      <c r="U63" s="50">
        <v>70</v>
      </c>
      <c r="V63" s="50"/>
      <c r="W63" s="50">
        <v>703</v>
      </c>
      <c r="X63" s="50"/>
      <c r="Y63" s="50">
        <v>332</v>
      </c>
      <c r="Z63" s="50"/>
      <c r="AA63" s="50">
        <v>0</v>
      </c>
      <c r="AB63" s="50"/>
      <c r="AC63" s="50">
        <v>79</v>
      </c>
      <c r="AD63" s="50"/>
      <c r="AE63" s="50">
        <v>35</v>
      </c>
      <c r="AF63" s="50"/>
      <c r="AG63" s="50">
        <v>53</v>
      </c>
      <c r="AH63" s="1"/>
    </row>
    <row r="64" spans="2:39" s="33" customFormat="1" ht="12" customHeight="1" x14ac:dyDescent="0.2">
      <c r="B64" s="47" t="s">
        <v>169</v>
      </c>
      <c r="C64" s="40" t="s">
        <v>259</v>
      </c>
      <c r="D64" s="40"/>
      <c r="E64" s="50">
        <v>9982</v>
      </c>
      <c r="F64" s="49"/>
      <c r="G64" s="50">
        <v>-79</v>
      </c>
      <c r="H64" s="50"/>
      <c r="I64" s="50" t="e">
        <v>#VALUE!</v>
      </c>
      <c r="J64" s="50"/>
      <c r="K64" s="50">
        <v>5276</v>
      </c>
      <c r="L64" s="50"/>
      <c r="M64" s="50" t="e">
        <v>#VALUE!</v>
      </c>
      <c r="N64" s="50"/>
      <c r="O64" s="50">
        <v>108</v>
      </c>
      <c r="P64" s="50"/>
      <c r="Q64" s="50" t="e">
        <v>#VALUE!</v>
      </c>
      <c r="R64" s="50"/>
      <c r="S64" s="50">
        <v>9738</v>
      </c>
      <c r="T64" s="50"/>
      <c r="U64" s="50">
        <v>2852</v>
      </c>
      <c r="V64" s="50"/>
      <c r="W64" s="50">
        <v>3747</v>
      </c>
      <c r="X64" s="50"/>
      <c r="Y64" s="50">
        <v>3138</v>
      </c>
      <c r="Z64" s="50"/>
      <c r="AA64" s="50">
        <v>0</v>
      </c>
      <c r="AB64" s="50"/>
      <c r="AC64" s="50">
        <v>582</v>
      </c>
      <c r="AD64" s="50"/>
      <c r="AE64" s="50">
        <v>283</v>
      </c>
      <c r="AF64" s="50"/>
      <c r="AG64" s="50">
        <v>2846</v>
      </c>
      <c r="AH64" s="1"/>
      <c r="AI64" s="48"/>
      <c r="AJ64" s="48"/>
      <c r="AK64" s="48"/>
      <c r="AM64" s="48"/>
    </row>
    <row r="65" spans="2:68" s="33" customFormat="1" ht="12" customHeight="1" x14ac:dyDescent="0.2">
      <c r="B65" s="47" t="s">
        <v>170</v>
      </c>
      <c r="C65" s="40" t="s">
        <v>247</v>
      </c>
      <c r="D65" s="40"/>
      <c r="E65" s="50">
        <v>380777</v>
      </c>
      <c r="F65" s="49"/>
      <c r="G65" s="50">
        <v>-19028</v>
      </c>
      <c r="H65" s="50"/>
      <c r="I65" s="50" t="e">
        <v>#VALUE!</v>
      </c>
      <c r="J65" s="50"/>
      <c r="K65" s="50">
        <v>13852</v>
      </c>
      <c r="L65" s="50"/>
      <c r="M65" s="50" t="e">
        <v>#VALUE!</v>
      </c>
      <c r="N65" s="50"/>
      <c r="O65" s="50">
        <v>8576</v>
      </c>
      <c r="P65" s="50"/>
      <c r="Q65" s="50" t="e">
        <v>#VALUE!</v>
      </c>
      <c r="R65" s="50"/>
      <c r="S65" s="50">
        <v>236969</v>
      </c>
      <c r="T65" s="50"/>
      <c r="U65" s="50">
        <v>11506</v>
      </c>
      <c r="V65" s="50"/>
      <c r="W65" s="50">
        <v>120216</v>
      </c>
      <c r="X65" s="50"/>
      <c r="Y65" s="50">
        <v>105247</v>
      </c>
      <c r="Z65" s="50"/>
      <c r="AA65" s="50">
        <v>0</v>
      </c>
      <c r="AB65" s="50"/>
      <c r="AC65" s="50">
        <v>5736</v>
      </c>
      <c r="AD65" s="50"/>
      <c r="AE65" s="50">
        <v>8261</v>
      </c>
      <c r="AF65" s="50"/>
      <c r="AG65" s="50">
        <v>14382</v>
      </c>
      <c r="AH65" s="1"/>
      <c r="AI65" s="48"/>
      <c r="AJ65" s="48"/>
      <c r="AK65" s="48"/>
      <c r="AM65" s="48"/>
    </row>
    <row r="66" spans="2:68" s="33" customFormat="1" ht="12" customHeight="1" x14ac:dyDescent="0.2">
      <c r="B66" s="47" t="s">
        <v>171</v>
      </c>
      <c r="C66" s="40" t="s">
        <v>319</v>
      </c>
      <c r="D66" s="40"/>
      <c r="E66" s="50">
        <v>9476</v>
      </c>
      <c r="F66" s="49"/>
      <c r="G66" s="50">
        <v>1221</v>
      </c>
      <c r="H66" s="50"/>
      <c r="I66" s="50" t="e">
        <v>#VALUE!</v>
      </c>
      <c r="J66" s="50"/>
      <c r="K66" s="50">
        <v>6030</v>
      </c>
      <c r="L66" s="50"/>
      <c r="M66" s="50" t="e">
        <v>#VALUE!</v>
      </c>
      <c r="N66" s="50"/>
      <c r="O66" s="50">
        <v>421</v>
      </c>
      <c r="P66" s="50"/>
      <c r="Q66" s="50" t="e">
        <v>#VALUE!</v>
      </c>
      <c r="R66" s="50"/>
      <c r="S66" s="50">
        <v>10162</v>
      </c>
      <c r="T66" s="50"/>
      <c r="U66" s="50">
        <v>3198</v>
      </c>
      <c r="V66" s="50"/>
      <c r="W66" s="50">
        <v>3179</v>
      </c>
      <c r="X66" s="50"/>
      <c r="Y66" s="50">
        <v>3785</v>
      </c>
      <c r="Z66" s="50"/>
      <c r="AA66" s="50">
        <v>0</v>
      </c>
      <c r="AB66" s="50"/>
      <c r="AC66" s="50">
        <v>792</v>
      </c>
      <c r="AD66" s="50"/>
      <c r="AE66" s="50">
        <v>1048</v>
      </c>
      <c r="AF66" s="50"/>
      <c r="AG66" s="50">
        <v>813</v>
      </c>
      <c r="AH66" s="1"/>
      <c r="AI66" s="48"/>
      <c r="AJ66" s="48"/>
      <c r="AK66" s="48"/>
      <c r="AM66" s="48"/>
    </row>
    <row r="67" spans="2:68" s="33" customFormat="1" ht="12" customHeight="1" x14ac:dyDescent="0.2">
      <c r="B67" s="47" t="s">
        <v>172</v>
      </c>
      <c r="C67" s="40" t="s">
        <v>262</v>
      </c>
      <c r="D67" s="40"/>
      <c r="E67" s="50">
        <v>20273</v>
      </c>
      <c r="F67" s="49"/>
      <c r="G67" s="50">
        <v>-2133</v>
      </c>
      <c r="H67" s="50"/>
      <c r="I67" s="50" t="e">
        <v>#VALUE!</v>
      </c>
      <c r="J67" s="50"/>
      <c r="K67" s="50">
        <v>13104</v>
      </c>
      <c r="L67" s="50"/>
      <c r="M67" s="50" t="e">
        <v>#VALUE!</v>
      </c>
      <c r="N67" s="50"/>
      <c r="O67" s="50">
        <v>235</v>
      </c>
      <c r="P67" s="50"/>
      <c r="Q67" s="50" t="e">
        <v>#VALUE!</v>
      </c>
      <c r="R67" s="50"/>
      <c r="S67" s="50">
        <v>17902</v>
      </c>
      <c r="T67" s="50"/>
      <c r="U67" s="50">
        <v>4430</v>
      </c>
      <c r="V67" s="50"/>
      <c r="W67" s="50">
        <v>8702</v>
      </c>
      <c r="X67" s="50"/>
      <c r="Y67" s="50">
        <v>4770</v>
      </c>
      <c r="Z67" s="50"/>
      <c r="AA67" s="50">
        <v>0</v>
      </c>
      <c r="AB67" s="50"/>
      <c r="AC67" s="50">
        <v>3414</v>
      </c>
      <c r="AD67" s="50"/>
      <c r="AE67" s="50">
        <v>1277</v>
      </c>
      <c r="AF67" s="50"/>
      <c r="AG67" s="50">
        <v>3557</v>
      </c>
      <c r="AH67" s="1"/>
      <c r="AI67" s="48"/>
      <c r="AJ67" s="48"/>
      <c r="AK67" s="48"/>
      <c r="AM67" s="48"/>
    </row>
    <row r="68" spans="2:68" s="33" customFormat="1" ht="12" customHeight="1" x14ac:dyDescent="0.2">
      <c r="B68" s="47" t="s">
        <v>173</v>
      </c>
      <c r="C68" s="40" t="s">
        <v>230</v>
      </c>
      <c r="D68" s="40"/>
      <c r="E68" s="50">
        <v>1389</v>
      </c>
      <c r="F68" s="49"/>
      <c r="G68" s="50">
        <v>-55</v>
      </c>
      <c r="H68" s="50"/>
      <c r="I68" s="50" t="e">
        <v>#VALUE!</v>
      </c>
      <c r="J68" s="50"/>
      <c r="K68" s="50">
        <v>451</v>
      </c>
      <c r="L68" s="50"/>
      <c r="M68" s="50" t="e">
        <v>#VALUE!</v>
      </c>
      <c r="N68" s="50"/>
      <c r="O68" s="50">
        <v>82</v>
      </c>
      <c r="P68" s="50"/>
      <c r="Q68" s="50" t="e">
        <v>#VALUE!</v>
      </c>
      <c r="R68" s="50"/>
      <c r="S68" s="50">
        <v>892</v>
      </c>
      <c r="T68" s="50"/>
      <c r="U68" s="50">
        <v>11</v>
      </c>
      <c r="V68" s="50"/>
      <c r="W68" s="50">
        <v>412</v>
      </c>
      <c r="X68" s="50"/>
      <c r="Y68" s="50">
        <v>463</v>
      </c>
      <c r="Z68" s="50"/>
      <c r="AA68" s="50">
        <v>6</v>
      </c>
      <c r="AB68" s="50"/>
      <c r="AC68" s="50">
        <v>41</v>
      </c>
      <c r="AD68" s="50"/>
      <c r="AE68" s="50">
        <v>654</v>
      </c>
      <c r="AF68" s="50"/>
      <c r="AG68" s="50">
        <v>36</v>
      </c>
      <c r="AH68" s="1"/>
      <c r="AI68" s="48"/>
      <c r="AJ68" s="48"/>
      <c r="AK68" s="48"/>
      <c r="AM68" s="48"/>
    </row>
    <row r="69" spans="2:68" s="33" customFormat="1" ht="12" customHeight="1" x14ac:dyDescent="0.2">
      <c r="B69" s="47" t="s">
        <v>174</v>
      </c>
      <c r="C69" s="40" t="s">
        <v>239</v>
      </c>
      <c r="D69" s="40"/>
      <c r="E69" s="50">
        <v>4496</v>
      </c>
      <c r="F69" s="49"/>
      <c r="G69" s="50">
        <v>-1248</v>
      </c>
      <c r="H69" s="50"/>
      <c r="I69" s="50" t="e">
        <v>#VALUE!</v>
      </c>
      <c r="J69" s="50"/>
      <c r="K69" s="50">
        <v>838</v>
      </c>
      <c r="L69" s="50"/>
      <c r="M69" s="50" t="e">
        <v>#VALUE!</v>
      </c>
      <c r="N69" s="50"/>
      <c r="O69" s="50">
        <v>500</v>
      </c>
      <c r="P69" s="50"/>
      <c r="Q69" s="50" t="e">
        <v>#VALUE!</v>
      </c>
      <c r="R69" s="50"/>
      <c r="S69" s="50">
        <v>2454</v>
      </c>
      <c r="T69" s="50"/>
      <c r="U69" s="50">
        <v>8</v>
      </c>
      <c r="V69" s="50"/>
      <c r="W69" s="50">
        <v>1259</v>
      </c>
      <c r="X69" s="50"/>
      <c r="Y69" s="50">
        <v>1184</v>
      </c>
      <c r="Z69" s="50"/>
      <c r="AA69" s="50">
        <v>0</v>
      </c>
      <c r="AB69" s="50"/>
      <c r="AC69" s="50">
        <v>39</v>
      </c>
      <c r="AD69" s="50"/>
      <c r="AE69" s="50">
        <v>267</v>
      </c>
      <c r="AF69" s="50"/>
      <c r="AG69" s="50">
        <v>215</v>
      </c>
      <c r="AH69" s="1"/>
    </row>
    <row r="70" spans="2:68" s="33" customFormat="1" ht="12" customHeight="1" x14ac:dyDescent="0.2">
      <c r="B70" s="47" t="s">
        <v>175</v>
      </c>
      <c r="C70" s="40" t="s">
        <v>241</v>
      </c>
      <c r="D70" s="40"/>
      <c r="E70" s="50">
        <v>4367</v>
      </c>
      <c r="F70" s="49"/>
      <c r="G70" s="50">
        <v>-1371</v>
      </c>
      <c r="H70" s="50"/>
      <c r="I70" s="50" t="e">
        <v>#VALUE!</v>
      </c>
      <c r="J70" s="50"/>
      <c r="K70" s="50">
        <v>1154</v>
      </c>
      <c r="L70" s="50"/>
      <c r="M70" s="50" t="e">
        <v>#VALUE!</v>
      </c>
      <c r="N70" s="50"/>
      <c r="O70" s="50">
        <v>64</v>
      </c>
      <c r="P70" s="50"/>
      <c r="Q70" s="50" t="e">
        <v>#VALUE!</v>
      </c>
      <c r="R70" s="50"/>
      <c r="S70" s="50">
        <v>2427</v>
      </c>
      <c r="T70" s="50"/>
      <c r="U70" s="50">
        <v>183</v>
      </c>
      <c r="V70" s="50"/>
      <c r="W70" s="50">
        <v>1487</v>
      </c>
      <c r="X70" s="50"/>
      <c r="Y70" s="50">
        <v>754</v>
      </c>
      <c r="Z70" s="50"/>
      <c r="AA70" s="50">
        <v>0</v>
      </c>
      <c r="AB70" s="50"/>
      <c r="AC70" s="50">
        <v>21</v>
      </c>
      <c r="AD70" s="50"/>
      <c r="AE70" s="50">
        <v>65</v>
      </c>
      <c r="AF70" s="50"/>
      <c r="AG70" s="50">
        <v>94</v>
      </c>
      <c r="AH70" s="1"/>
    </row>
    <row r="71" spans="2:68" s="33" customFormat="1" ht="12" customHeight="1" x14ac:dyDescent="0.2">
      <c r="B71" s="47" t="s">
        <v>176</v>
      </c>
      <c r="C71" s="40" t="s">
        <v>28</v>
      </c>
      <c r="D71" s="40"/>
      <c r="E71" s="50">
        <v>2165</v>
      </c>
      <c r="F71" s="49"/>
      <c r="G71" s="50">
        <v>-41</v>
      </c>
      <c r="H71" s="50"/>
      <c r="I71" s="50" t="e">
        <v>#VALUE!</v>
      </c>
      <c r="J71" s="50"/>
      <c r="K71" s="50">
        <v>2096</v>
      </c>
      <c r="L71" s="50"/>
      <c r="M71" s="50" t="e">
        <v>#VALUE!</v>
      </c>
      <c r="N71" s="50"/>
      <c r="O71" s="50">
        <v>360</v>
      </c>
      <c r="P71" s="50"/>
      <c r="Q71" s="50" t="e">
        <v>#VALUE!</v>
      </c>
      <c r="R71" s="50"/>
      <c r="S71" s="50">
        <v>1672</v>
      </c>
      <c r="T71" s="50"/>
      <c r="U71" s="50">
        <v>227</v>
      </c>
      <c r="V71" s="50"/>
      <c r="W71" s="50">
        <v>1045</v>
      </c>
      <c r="X71" s="50"/>
      <c r="Y71" s="50">
        <v>400</v>
      </c>
      <c r="Z71" s="50"/>
      <c r="AA71" s="50">
        <v>0</v>
      </c>
      <c r="AB71" s="50"/>
      <c r="AC71" s="50">
        <v>53</v>
      </c>
      <c r="AD71" s="50"/>
      <c r="AE71" s="50">
        <v>1097</v>
      </c>
      <c r="AF71" s="50"/>
      <c r="AG71" s="50">
        <v>135</v>
      </c>
      <c r="AH71" s="1"/>
      <c r="AI71" s="48"/>
      <c r="AJ71" s="48"/>
      <c r="AK71" s="48"/>
      <c r="AM71" s="48"/>
    </row>
    <row r="72" spans="2:68" s="33" customFormat="1" ht="12" customHeight="1" x14ac:dyDescent="0.2">
      <c r="B72" s="47" t="s">
        <v>177</v>
      </c>
      <c r="C72" s="40" t="s">
        <v>245</v>
      </c>
      <c r="D72" s="40"/>
      <c r="E72" s="50">
        <v>107382</v>
      </c>
      <c r="F72" s="49"/>
      <c r="G72" s="50">
        <v>-5803</v>
      </c>
      <c r="H72" s="50"/>
      <c r="I72" s="50" t="e">
        <v>#VALUE!</v>
      </c>
      <c r="J72" s="50"/>
      <c r="K72" s="50">
        <v>21725</v>
      </c>
      <c r="L72" s="50"/>
      <c r="M72" s="50" t="e">
        <v>#VALUE!</v>
      </c>
      <c r="N72" s="50"/>
      <c r="O72" s="50">
        <v>13555</v>
      </c>
      <c r="P72" s="50"/>
      <c r="Q72" s="50" t="e">
        <v>#VALUE!</v>
      </c>
      <c r="R72" s="50"/>
      <c r="S72" s="50">
        <v>68670</v>
      </c>
      <c r="T72" s="50"/>
      <c r="U72" s="50">
        <v>28808</v>
      </c>
      <c r="V72" s="50"/>
      <c r="W72" s="50">
        <v>30776</v>
      </c>
      <c r="X72" s="50"/>
      <c r="Y72" s="50">
        <v>9087</v>
      </c>
      <c r="Z72" s="50"/>
      <c r="AA72" s="50">
        <v>0</v>
      </c>
      <c r="AB72" s="50"/>
      <c r="AC72" s="50">
        <v>4070</v>
      </c>
      <c r="AD72" s="50"/>
      <c r="AE72" s="50" t="e">
        <v>#VALUE!</v>
      </c>
      <c r="AF72" s="50"/>
      <c r="AG72" s="50">
        <v>4952</v>
      </c>
      <c r="AH72" s="1"/>
      <c r="AI72" s="48"/>
      <c r="AJ72" s="48"/>
      <c r="AK72" s="48"/>
      <c r="AM72" s="48"/>
    </row>
    <row r="73" spans="2:68" s="33" customFormat="1" ht="12" customHeight="1" x14ac:dyDescent="0.2">
      <c r="B73" s="47" t="s">
        <v>178</v>
      </c>
      <c r="C73" s="40" t="s">
        <v>318</v>
      </c>
      <c r="D73" s="40"/>
      <c r="E73" s="50">
        <v>15966</v>
      </c>
      <c r="F73" s="49"/>
      <c r="G73" s="50">
        <v>-982</v>
      </c>
      <c r="H73" s="50"/>
      <c r="I73" s="50" t="e">
        <v>#VALUE!</v>
      </c>
      <c r="J73" s="50"/>
      <c r="K73" s="50">
        <v>13525</v>
      </c>
      <c r="L73" s="50"/>
      <c r="M73" s="50" t="e">
        <v>#VALUE!</v>
      </c>
      <c r="N73" s="50"/>
      <c r="O73" s="50">
        <v>56</v>
      </c>
      <c r="P73" s="50"/>
      <c r="Q73" s="50" t="e">
        <v>#VALUE!</v>
      </c>
      <c r="R73" s="50"/>
      <c r="S73" s="50">
        <v>14924</v>
      </c>
      <c r="T73" s="50"/>
      <c r="U73" s="50">
        <v>2602</v>
      </c>
      <c r="V73" s="50"/>
      <c r="W73" s="50">
        <v>9591</v>
      </c>
      <c r="X73" s="50"/>
      <c r="Y73" s="50">
        <v>2733</v>
      </c>
      <c r="Z73" s="50"/>
      <c r="AA73" s="50">
        <v>0</v>
      </c>
      <c r="AB73" s="50"/>
      <c r="AC73" s="50">
        <v>609</v>
      </c>
      <c r="AD73" s="50"/>
      <c r="AE73" s="50" t="e">
        <v>#VALUE!</v>
      </c>
      <c r="AF73" s="50"/>
      <c r="AG73" s="50">
        <v>548</v>
      </c>
      <c r="AH73" s="1"/>
      <c r="AI73" s="48"/>
      <c r="AJ73" s="48"/>
      <c r="AK73" s="48"/>
      <c r="AM73" s="48"/>
    </row>
    <row r="74" spans="2:68" s="33" customFormat="1" ht="12" customHeight="1" x14ac:dyDescent="0.2">
      <c r="B74" s="47" t="s">
        <v>367</v>
      </c>
      <c r="C74" s="40" t="s">
        <v>116</v>
      </c>
      <c r="D74" s="40"/>
      <c r="E74" s="50">
        <v>0</v>
      </c>
      <c r="F74" s="50"/>
      <c r="G74" s="50">
        <v>0</v>
      </c>
      <c r="H74" s="50"/>
      <c r="I74" s="50">
        <v>0</v>
      </c>
      <c r="J74" s="50"/>
      <c r="K74" s="50">
        <v>0</v>
      </c>
      <c r="L74" s="50"/>
      <c r="M74" s="50">
        <v>0</v>
      </c>
      <c r="N74" s="50"/>
      <c r="O74" s="50">
        <v>0</v>
      </c>
      <c r="P74" s="50"/>
      <c r="Q74" s="50">
        <v>0</v>
      </c>
      <c r="R74" s="50"/>
      <c r="S74" s="50">
        <v>0</v>
      </c>
      <c r="T74" s="50"/>
      <c r="U74" s="50">
        <v>0</v>
      </c>
      <c r="V74" s="50"/>
      <c r="W74" s="50">
        <v>0</v>
      </c>
      <c r="X74" s="50"/>
      <c r="Y74" s="50">
        <v>0</v>
      </c>
      <c r="Z74" s="50"/>
      <c r="AA74" s="50">
        <v>0</v>
      </c>
      <c r="AB74" s="50"/>
      <c r="AC74" s="50">
        <v>0</v>
      </c>
      <c r="AD74" s="50"/>
      <c r="AE74" s="50" t="e">
        <v>#VALUE!</v>
      </c>
      <c r="AF74" s="50"/>
      <c r="AG74" s="50">
        <v>0</v>
      </c>
      <c r="AH74" s="1"/>
      <c r="AI74" s="48"/>
      <c r="AJ74" s="48"/>
      <c r="AK74" s="48"/>
      <c r="AM74" s="48"/>
    </row>
    <row r="75" spans="2:68" s="55" customFormat="1" ht="12" customHeight="1" x14ac:dyDescent="0.2">
      <c r="B75" s="47" t="s">
        <v>179</v>
      </c>
      <c r="C75" s="47" t="s">
        <v>115</v>
      </c>
      <c r="D75" s="47"/>
      <c r="E75" s="50">
        <v>634461</v>
      </c>
      <c r="F75" s="49"/>
      <c r="G75" s="50">
        <v>-25556</v>
      </c>
      <c r="H75" s="50"/>
      <c r="I75" s="50" t="e">
        <v>#VALUE!</v>
      </c>
      <c r="J75" s="50"/>
      <c r="K75" s="50">
        <v>147548</v>
      </c>
      <c r="L75" s="50"/>
      <c r="M75" s="50" t="e">
        <v>#VALUE!</v>
      </c>
      <c r="N75" s="50"/>
      <c r="O75" s="50">
        <v>27790</v>
      </c>
      <c r="P75" s="50"/>
      <c r="Q75" s="50" t="e">
        <v>#VALUE!</v>
      </c>
      <c r="R75" s="50"/>
      <c r="S75" s="50">
        <v>442983</v>
      </c>
      <c r="T75" s="50"/>
      <c r="U75" s="50">
        <v>111209</v>
      </c>
      <c r="V75" s="50"/>
      <c r="W75" s="50">
        <v>195664</v>
      </c>
      <c r="X75" s="50"/>
      <c r="Y75" s="50">
        <v>136099</v>
      </c>
      <c r="Z75" s="50"/>
      <c r="AA75" s="50">
        <v>5</v>
      </c>
      <c r="AB75" s="50"/>
      <c r="AC75" s="50">
        <v>21874</v>
      </c>
      <c r="AD75" s="50"/>
      <c r="AE75" s="50" t="e">
        <v>#VALUE!</v>
      </c>
      <c r="AF75" s="50"/>
      <c r="AG75" s="50">
        <v>37551</v>
      </c>
      <c r="AH75" s="1"/>
      <c r="AI75" s="54"/>
      <c r="AJ75" s="54"/>
      <c r="AK75" s="54"/>
      <c r="AM75" s="54"/>
    </row>
    <row r="76" spans="2:68" s="33" customFormat="1" ht="12" customHeight="1" x14ac:dyDescent="0.2">
      <c r="B76" s="47"/>
      <c r="C76" s="40"/>
      <c r="D76" s="40"/>
      <c r="E76" s="50"/>
      <c r="F76" s="49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1"/>
      <c r="AI76" s="48"/>
      <c r="AJ76" s="48"/>
      <c r="AK76" s="48"/>
      <c r="AM76" s="48"/>
    </row>
    <row r="77" spans="2:68" s="33" customFormat="1" ht="12" customHeight="1" x14ac:dyDescent="0.2">
      <c r="B77" s="47"/>
      <c r="C77" s="47" t="s">
        <v>499</v>
      </c>
      <c r="D77" s="47"/>
      <c r="E77" s="50"/>
      <c r="F77" s="49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1"/>
      <c r="AI77" s="50"/>
      <c r="AJ77" s="50"/>
      <c r="AK77" s="50"/>
      <c r="AL77" s="50"/>
      <c r="AM77" s="34"/>
      <c r="AN77" s="52"/>
      <c r="AO77" s="53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48"/>
      <c r="BA77" s="50"/>
      <c r="BB77" s="48"/>
      <c r="BC77" s="50"/>
      <c r="BD77" s="50"/>
      <c r="BE77" s="50"/>
      <c r="BG77" s="50"/>
      <c r="BK77" s="50"/>
      <c r="BM77" s="40"/>
    </row>
    <row r="78" spans="2:68" s="33" customFormat="1" ht="12" customHeight="1" x14ac:dyDescent="0.2">
      <c r="B78" s="47"/>
      <c r="C78" s="47" t="s">
        <v>120</v>
      </c>
      <c r="D78" s="40"/>
      <c r="E78" s="50"/>
      <c r="F78" s="49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1"/>
      <c r="AI78" s="34"/>
      <c r="AJ78" s="53"/>
      <c r="AK78" s="53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48"/>
      <c r="AW78" s="50"/>
      <c r="AX78" s="48"/>
      <c r="AY78" s="50"/>
      <c r="AZ78" s="50"/>
      <c r="BA78" s="50"/>
      <c r="BB78" s="48"/>
      <c r="BC78" s="50"/>
      <c r="BD78" s="48"/>
      <c r="BE78" s="50"/>
      <c r="BF78" s="48"/>
      <c r="BG78" s="50"/>
      <c r="BH78" s="48"/>
      <c r="BI78" s="40"/>
      <c r="BJ78" s="48"/>
      <c r="BK78" s="48"/>
      <c r="BL78" s="48"/>
      <c r="BM78" s="48"/>
      <c r="BN78" s="48"/>
      <c r="BP78" s="48"/>
    </row>
    <row r="79" spans="2:68" s="33" customFormat="1" ht="12" customHeight="1" x14ac:dyDescent="0.2">
      <c r="B79" s="47" t="s">
        <v>180</v>
      </c>
      <c r="C79" s="40" t="s">
        <v>205</v>
      </c>
      <c r="D79" s="40"/>
      <c r="E79" s="50">
        <v>6</v>
      </c>
      <c r="F79" s="49"/>
      <c r="G79" s="50">
        <v>-2</v>
      </c>
      <c r="H79" s="50"/>
      <c r="I79" s="50" t="e">
        <v>#VALUE!</v>
      </c>
      <c r="J79" s="50"/>
      <c r="K79" s="50">
        <v>5</v>
      </c>
      <c r="L79" s="50"/>
      <c r="M79" s="50" t="e">
        <v>#VALUE!</v>
      </c>
      <c r="N79" s="50"/>
      <c r="O79" s="50">
        <v>0</v>
      </c>
      <c r="P79" s="50"/>
      <c r="Q79" s="50" t="e">
        <v>#VALUE!</v>
      </c>
      <c r="R79" s="50"/>
      <c r="S79" s="50">
        <v>2</v>
      </c>
      <c r="T79" s="50"/>
      <c r="U79" s="50">
        <v>0</v>
      </c>
      <c r="V79" s="50"/>
      <c r="W79" s="50">
        <v>2</v>
      </c>
      <c r="X79" s="50"/>
      <c r="Y79" s="50">
        <v>0</v>
      </c>
      <c r="Z79" s="50"/>
      <c r="AA79" s="50">
        <v>0</v>
      </c>
      <c r="AB79" s="50"/>
      <c r="AC79" s="50">
        <v>0</v>
      </c>
      <c r="AD79" s="50"/>
      <c r="AE79" s="50">
        <v>0</v>
      </c>
      <c r="AF79" s="50"/>
      <c r="AG79" s="50">
        <v>0</v>
      </c>
      <c r="AH79" s="1"/>
      <c r="AI79" s="52"/>
      <c r="AJ79" s="53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48"/>
      <c r="AV79" s="50"/>
      <c r="AW79" s="48"/>
      <c r="AX79" s="50"/>
      <c r="AY79" s="50"/>
      <c r="AZ79" s="50"/>
      <c r="BB79" s="50"/>
      <c r="BF79" s="50"/>
      <c r="BH79" s="40"/>
    </row>
    <row r="80" spans="2:68" s="33" customFormat="1" ht="12" customHeight="1" x14ac:dyDescent="0.2">
      <c r="B80" s="47" t="s">
        <v>181</v>
      </c>
      <c r="C80" s="40" t="s">
        <v>341</v>
      </c>
      <c r="D80" s="40"/>
      <c r="E80" s="50">
        <v>2</v>
      </c>
      <c r="F80" s="49"/>
      <c r="G80" s="50">
        <v>0</v>
      </c>
      <c r="H80" s="50"/>
      <c r="I80" s="50" t="e">
        <v>#VALUE!</v>
      </c>
      <c r="J80" s="50"/>
      <c r="K80" s="50">
        <v>2</v>
      </c>
      <c r="L80" s="50"/>
      <c r="M80" s="50" t="e">
        <v>#VALUE!</v>
      </c>
      <c r="N80" s="50"/>
      <c r="O80" s="50">
        <v>0</v>
      </c>
      <c r="P80" s="50"/>
      <c r="Q80" s="50" t="e">
        <v>#VALUE!</v>
      </c>
      <c r="R80" s="50"/>
      <c r="S80" s="50">
        <v>2</v>
      </c>
      <c r="T80" s="50"/>
      <c r="U80" s="50">
        <v>0</v>
      </c>
      <c r="V80" s="50"/>
      <c r="W80" s="50">
        <v>0</v>
      </c>
      <c r="X80" s="50"/>
      <c r="Y80" s="50">
        <v>2</v>
      </c>
      <c r="Z80" s="50"/>
      <c r="AA80" s="50">
        <v>0</v>
      </c>
      <c r="AB80" s="50"/>
      <c r="AC80" s="50">
        <v>0</v>
      </c>
      <c r="AD80" s="50"/>
      <c r="AE80" s="50">
        <v>0</v>
      </c>
      <c r="AF80" s="50"/>
      <c r="AG80" s="50">
        <v>0</v>
      </c>
      <c r="AH80" s="1"/>
      <c r="AI80" s="52"/>
      <c r="AJ80" s="53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48"/>
      <c r="AV80" s="50"/>
      <c r="AW80" s="48"/>
      <c r="AX80" s="50"/>
      <c r="AY80" s="50"/>
      <c r="AZ80" s="50"/>
      <c r="BB80" s="50"/>
      <c r="BF80" s="50"/>
      <c r="BH80" s="40"/>
    </row>
    <row r="81" spans="2:62" s="33" customFormat="1" ht="12" customHeight="1" x14ac:dyDescent="0.2">
      <c r="B81" s="47" t="s">
        <v>182</v>
      </c>
      <c r="C81" s="40" t="s">
        <v>5</v>
      </c>
      <c r="D81" s="40"/>
      <c r="E81" s="50">
        <v>15</v>
      </c>
      <c r="F81" s="49"/>
      <c r="G81" s="50">
        <v>-3</v>
      </c>
      <c r="H81" s="50"/>
      <c r="I81" s="50" t="e">
        <v>#VALUE!</v>
      </c>
      <c r="J81" s="50"/>
      <c r="K81" s="50">
        <v>12</v>
      </c>
      <c r="L81" s="50"/>
      <c r="M81" s="50" t="e">
        <v>#VALUE!</v>
      </c>
      <c r="N81" s="50"/>
      <c r="O81" s="50">
        <v>3</v>
      </c>
      <c r="P81" s="50"/>
      <c r="Q81" s="50" t="e">
        <v>#VALUE!</v>
      </c>
      <c r="R81" s="50"/>
      <c r="S81" s="50">
        <v>12</v>
      </c>
      <c r="T81" s="50"/>
      <c r="U81" s="50">
        <v>0</v>
      </c>
      <c r="V81" s="50"/>
      <c r="W81" s="50">
        <v>3</v>
      </c>
      <c r="X81" s="50"/>
      <c r="Y81" s="50">
        <v>9</v>
      </c>
      <c r="Z81" s="50"/>
      <c r="AA81" s="50">
        <v>0</v>
      </c>
      <c r="AB81" s="50"/>
      <c r="AC81" s="50">
        <v>0</v>
      </c>
      <c r="AD81" s="50"/>
      <c r="AE81" s="50">
        <v>1274</v>
      </c>
      <c r="AF81" s="50"/>
      <c r="AG81" s="50">
        <v>0</v>
      </c>
      <c r="AH81" s="1"/>
      <c r="AI81" s="52"/>
      <c r="AJ81" s="53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48"/>
      <c r="AV81" s="50"/>
      <c r="AW81" s="48"/>
      <c r="AX81" s="50"/>
      <c r="AY81" s="50"/>
      <c r="AZ81" s="50"/>
      <c r="BB81" s="50"/>
      <c r="BF81" s="50"/>
      <c r="BH81" s="40"/>
    </row>
    <row r="82" spans="2:62" s="33" customFormat="1" ht="12" customHeight="1" x14ac:dyDescent="0.2">
      <c r="B82" s="47" t="s">
        <v>183</v>
      </c>
      <c r="C82" s="40" t="s">
        <v>14</v>
      </c>
      <c r="D82" s="40"/>
      <c r="E82" s="50">
        <v>267</v>
      </c>
      <c r="F82" s="49"/>
      <c r="G82" s="50">
        <v>-2</v>
      </c>
      <c r="H82" s="50"/>
      <c r="I82" s="50" t="e">
        <v>#VALUE!</v>
      </c>
      <c r="J82" s="50"/>
      <c r="K82" s="50">
        <v>265</v>
      </c>
      <c r="L82" s="50"/>
      <c r="M82" s="50" t="e">
        <v>#VALUE!</v>
      </c>
      <c r="N82" s="50"/>
      <c r="O82" s="50">
        <v>33</v>
      </c>
      <c r="P82" s="50"/>
      <c r="Q82" s="50" t="e">
        <v>#VALUE!</v>
      </c>
      <c r="R82" s="50"/>
      <c r="S82" s="50">
        <v>109</v>
      </c>
      <c r="T82" s="50"/>
      <c r="U82" s="50">
        <v>0</v>
      </c>
      <c r="V82" s="50"/>
      <c r="W82" s="50">
        <v>108</v>
      </c>
      <c r="X82" s="50"/>
      <c r="Y82" s="50">
        <v>2</v>
      </c>
      <c r="Z82" s="50"/>
      <c r="AA82" s="50">
        <v>0</v>
      </c>
      <c r="AB82" s="50"/>
      <c r="AC82" s="50">
        <v>0</v>
      </c>
      <c r="AD82" s="50"/>
      <c r="AE82" s="50">
        <v>1313</v>
      </c>
      <c r="AF82" s="50"/>
      <c r="AG82" s="50">
        <v>2</v>
      </c>
      <c r="AH82" s="1"/>
      <c r="AI82" s="52"/>
      <c r="AJ82" s="53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48"/>
      <c r="AV82" s="50"/>
      <c r="AW82" s="48"/>
      <c r="AX82" s="50"/>
      <c r="AY82" s="50"/>
      <c r="AZ82" s="50"/>
      <c r="BB82" s="50"/>
      <c r="BF82" s="50"/>
      <c r="BH82" s="40"/>
    </row>
    <row r="83" spans="2:62" s="33" customFormat="1" ht="12" customHeight="1" x14ac:dyDescent="0.2">
      <c r="B83" s="47" t="s">
        <v>185</v>
      </c>
      <c r="C83" s="40" t="s">
        <v>221</v>
      </c>
      <c r="D83" s="40"/>
      <c r="E83" s="50">
        <v>5694</v>
      </c>
      <c r="F83" s="49"/>
      <c r="G83" s="50">
        <v>-36</v>
      </c>
      <c r="H83" s="50"/>
      <c r="I83" s="50" t="e">
        <v>#VALUE!</v>
      </c>
      <c r="J83" s="50"/>
      <c r="K83" s="50">
        <v>1280</v>
      </c>
      <c r="L83" s="50"/>
      <c r="M83" s="50" t="e">
        <v>#VALUE!</v>
      </c>
      <c r="N83" s="50"/>
      <c r="O83" s="50">
        <v>465</v>
      </c>
      <c r="P83" s="50"/>
      <c r="Q83" s="50" t="e">
        <v>#VALUE!</v>
      </c>
      <c r="R83" s="50"/>
      <c r="S83" s="50">
        <v>857</v>
      </c>
      <c r="T83" s="50"/>
      <c r="U83" s="50">
        <v>17</v>
      </c>
      <c r="V83" s="50"/>
      <c r="W83" s="50">
        <v>813</v>
      </c>
      <c r="X83" s="50"/>
      <c r="Y83" s="50">
        <v>27</v>
      </c>
      <c r="Z83" s="50"/>
      <c r="AA83" s="50">
        <v>0</v>
      </c>
      <c r="AB83" s="50"/>
      <c r="AC83" s="50">
        <v>224</v>
      </c>
      <c r="AD83" s="50"/>
      <c r="AE83" s="50">
        <v>1498</v>
      </c>
      <c r="AF83" s="50"/>
      <c r="AG83" s="50">
        <v>229</v>
      </c>
      <c r="AH83" s="1"/>
      <c r="AI83" s="52"/>
      <c r="AJ83" s="53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48"/>
      <c r="AV83" s="50"/>
      <c r="AW83" s="48"/>
      <c r="AX83" s="50"/>
      <c r="AY83" s="50"/>
      <c r="AZ83" s="50"/>
      <c r="BB83" s="50"/>
      <c r="BD83" s="50"/>
      <c r="BF83" s="50"/>
      <c r="BH83" s="40"/>
    </row>
    <row r="84" spans="2:62" s="33" customFormat="1" ht="12" customHeight="1" x14ac:dyDescent="0.2">
      <c r="B84" s="47" t="s">
        <v>187</v>
      </c>
      <c r="C84" s="40" t="s">
        <v>15</v>
      </c>
      <c r="D84" s="40"/>
      <c r="E84" s="50">
        <v>1074</v>
      </c>
      <c r="F84" s="49"/>
      <c r="G84" s="50">
        <v>-141</v>
      </c>
      <c r="H84" s="50"/>
      <c r="I84" s="50" t="e">
        <v>#VALUE!</v>
      </c>
      <c r="J84" s="50"/>
      <c r="K84" s="50">
        <v>918</v>
      </c>
      <c r="L84" s="50"/>
      <c r="M84" s="50" t="e">
        <v>#VALUE!</v>
      </c>
      <c r="N84" s="50"/>
      <c r="O84" s="50">
        <v>88</v>
      </c>
      <c r="P84" s="50"/>
      <c r="Q84" s="50" t="e">
        <v>#VALUE!</v>
      </c>
      <c r="R84" s="50"/>
      <c r="S84" s="50">
        <v>183</v>
      </c>
      <c r="T84" s="50"/>
      <c r="U84" s="50">
        <v>18</v>
      </c>
      <c r="V84" s="50"/>
      <c r="W84" s="50">
        <v>156</v>
      </c>
      <c r="X84" s="50"/>
      <c r="Y84" s="50">
        <v>8</v>
      </c>
      <c r="Z84" s="50"/>
      <c r="AA84" s="50">
        <v>0</v>
      </c>
      <c r="AB84" s="50"/>
      <c r="AC84" s="50">
        <v>367</v>
      </c>
      <c r="AD84" s="50"/>
      <c r="AE84" s="50">
        <v>4588</v>
      </c>
      <c r="AF84" s="50"/>
      <c r="AG84" s="50">
        <v>264</v>
      </c>
      <c r="AH84" s="1"/>
      <c r="AI84" s="52"/>
      <c r="AJ84" s="53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48"/>
      <c r="AV84" s="57"/>
      <c r="AW84" s="48"/>
      <c r="AX84" s="57"/>
      <c r="AY84" s="57"/>
      <c r="AZ84" s="57"/>
      <c r="BH84" s="40"/>
    </row>
    <row r="85" spans="2:62" s="33" customFormat="1" ht="12" customHeight="1" x14ac:dyDescent="0.2">
      <c r="B85" s="47" t="s">
        <v>191</v>
      </c>
      <c r="C85" s="40" t="s">
        <v>266</v>
      </c>
      <c r="D85" s="40"/>
      <c r="E85" s="50">
        <v>6824</v>
      </c>
      <c r="F85" s="49"/>
      <c r="G85" s="50">
        <v>-94</v>
      </c>
      <c r="H85" s="50"/>
      <c r="I85" s="50" t="e">
        <v>#VALUE!</v>
      </c>
      <c r="J85" s="50"/>
      <c r="K85" s="50">
        <v>4046</v>
      </c>
      <c r="L85" s="50"/>
      <c r="M85" s="50" t="e">
        <v>#VALUE!</v>
      </c>
      <c r="N85" s="50"/>
      <c r="O85" s="50">
        <v>1572</v>
      </c>
      <c r="P85" s="50"/>
      <c r="Q85" s="50" t="e">
        <v>#VALUE!</v>
      </c>
      <c r="R85" s="50"/>
      <c r="S85" s="50">
        <v>2111</v>
      </c>
      <c r="T85" s="50"/>
      <c r="U85" s="50">
        <v>429</v>
      </c>
      <c r="V85" s="50"/>
      <c r="W85" s="50">
        <v>1653</v>
      </c>
      <c r="X85" s="50"/>
      <c r="Y85" s="50">
        <v>29</v>
      </c>
      <c r="Z85" s="50"/>
      <c r="AA85" s="50">
        <v>0</v>
      </c>
      <c r="AB85" s="50"/>
      <c r="AC85" s="50">
        <v>277</v>
      </c>
      <c r="AD85" s="50"/>
      <c r="AE85" s="50">
        <v>3131</v>
      </c>
      <c r="AF85" s="50"/>
      <c r="AG85" s="50">
        <v>309</v>
      </c>
      <c r="AH85" s="1"/>
      <c r="AI85" s="52"/>
      <c r="AJ85" s="53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48"/>
      <c r="AV85" s="50"/>
      <c r="AW85" s="48"/>
      <c r="AX85" s="50"/>
      <c r="AY85" s="50"/>
      <c r="AZ85" s="50"/>
      <c r="BB85" s="50"/>
      <c r="BF85" s="50"/>
      <c r="BH85" s="40"/>
    </row>
    <row r="86" spans="2:62" s="33" customFormat="1" ht="12" customHeight="1" x14ac:dyDescent="0.2">
      <c r="B86" s="47" t="s">
        <v>192</v>
      </c>
      <c r="C86" s="40" t="s">
        <v>36</v>
      </c>
      <c r="D86" s="40"/>
      <c r="E86" s="50">
        <v>111</v>
      </c>
      <c r="F86" s="49"/>
      <c r="G86" s="50">
        <v>-17</v>
      </c>
      <c r="H86" s="50"/>
      <c r="I86" s="50" t="e">
        <v>#VALUE!</v>
      </c>
      <c r="J86" s="50"/>
      <c r="K86" s="50">
        <v>89</v>
      </c>
      <c r="L86" s="50"/>
      <c r="M86" s="50" t="e">
        <v>#VALUE!</v>
      </c>
      <c r="N86" s="50"/>
      <c r="O86" s="50">
        <v>30</v>
      </c>
      <c r="P86" s="50"/>
      <c r="Q86" s="50" t="e">
        <v>#VALUE!</v>
      </c>
      <c r="R86" s="50"/>
      <c r="S86" s="50">
        <v>23</v>
      </c>
      <c r="T86" s="50"/>
      <c r="U86" s="50">
        <v>8</v>
      </c>
      <c r="V86" s="50"/>
      <c r="W86" s="50">
        <v>6</v>
      </c>
      <c r="X86" s="50"/>
      <c r="Y86" s="50">
        <v>9</v>
      </c>
      <c r="Z86" s="50"/>
      <c r="AA86" s="50">
        <v>0</v>
      </c>
      <c r="AB86" s="50"/>
      <c r="AC86" s="50">
        <v>12</v>
      </c>
      <c r="AD86" s="50"/>
      <c r="AE86" s="50" t="e">
        <v>#VALUE!</v>
      </c>
      <c r="AF86" s="50"/>
      <c r="AG86" s="50">
        <v>26</v>
      </c>
      <c r="AH86" s="1"/>
      <c r="AI86" s="52"/>
      <c r="AJ86" s="53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48"/>
      <c r="AV86" s="50"/>
      <c r="AW86" s="48"/>
      <c r="AX86" s="50"/>
      <c r="AY86" s="50"/>
      <c r="AZ86" s="50"/>
      <c r="BB86" s="50"/>
      <c r="BF86" s="50"/>
      <c r="BH86" s="40"/>
    </row>
    <row r="87" spans="2:62" s="33" customFormat="1" ht="12" customHeight="1" x14ac:dyDescent="0.2">
      <c r="B87" s="47" t="s">
        <v>193</v>
      </c>
      <c r="C87" s="40" t="s">
        <v>37</v>
      </c>
      <c r="D87" s="40"/>
      <c r="E87" s="50">
        <v>8320</v>
      </c>
      <c r="F87" s="49"/>
      <c r="G87" s="50">
        <v>-271</v>
      </c>
      <c r="H87" s="50"/>
      <c r="I87" s="50" t="e">
        <v>#VALUE!</v>
      </c>
      <c r="J87" s="50"/>
      <c r="K87" s="50">
        <v>7475</v>
      </c>
      <c r="L87" s="50"/>
      <c r="M87" s="50" t="e">
        <v>#VALUE!</v>
      </c>
      <c r="N87" s="50"/>
      <c r="O87" s="50">
        <v>3387</v>
      </c>
      <c r="P87" s="50"/>
      <c r="Q87" s="50" t="e">
        <v>#VALUE!</v>
      </c>
      <c r="R87" s="50"/>
      <c r="S87" s="50">
        <v>4126</v>
      </c>
      <c r="T87" s="50"/>
      <c r="U87" s="50">
        <v>118</v>
      </c>
      <c r="V87" s="50"/>
      <c r="W87" s="50">
        <v>3575</v>
      </c>
      <c r="X87" s="50"/>
      <c r="Y87" s="50">
        <v>433</v>
      </c>
      <c r="Z87" s="50"/>
      <c r="AA87" s="50">
        <v>0</v>
      </c>
      <c r="AB87" s="50"/>
      <c r="AC87" s="50">
        <v>1675</v>
      </c>
      <c r="AD87" s="50"/>
      <c r="AE87" s="50" t="e">
        <v>#VALUE!</v>
      </c>
      <c r="AF87" s="50"/>
      <c r="AG87" s="50">
        <v>677</v>
      </c>
      <c r="AH87" s="1"/>
      <c r="AI87" s="52"/>
      <c r="AJ87" s="53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48"/>
      <c r="AV87" s="50"/>
      <c r="AW87" s="48"/>
      <c r="AX87" s="50"/>
      <c r="AY87" s="50"/>
      <c r="AZ87" s="50"/>
      <c r="BB87" s="50"/>
      <c r="BF87" s="50"/>
      <c r="BH87" s="40"/>
    </row>
    <row r="88" spans="2:62" s="33" customFormat="1" ht="12" customHeight="1" x14ac:dyDescent="0.2">
      <c r="B88" s="47" t="s">
        <v>336</v>
      </c>
      <c r="C88" s="40" t="s">
        <v>498</v>
      </c>
      <c r="D88" s="40"/>
      <c r="E88" s="50">
        <v>11</v>
      </c>
      <c r="F88" s="49"/>
      <c r="G88" s="50">
        <v>0</v>
      </c>
      <c r="H88" s="50"/>
      <c r="I88" s="50" t="e">
        <v>#VALUE!</v>
      </c>
      <c r="J88" s="50"/>
      <c r="K88" s="50">
        <v>11</v>
      </c>
      <c r="L88" s="50"/>
      <c r="M88" s="50" t="e">
        <v>#VALUE!</v>
      </c>
      <c r="N88" s="50"/>
      <c r="O88" s="50">
        <v>0</v>
      </c>
      <c r="P88" s="50"/>
      <c r="Q88" s="50" t="e">
        <v>#VALUE!</v>
      </c>
      <c r="R88" s="50"/>
      <c r="S88" s="50">
        <v>26</v>
      </c>
      <c r="T88" s="50"/>
      <c r="U88" s="50">
        <v>0</v>
      </c>
      <c r="V88" s="50"/>
      <c r="W88" s="50">
        <v>17</v>
      </c>
      <c r="X88" s="50"/>
      <c r="Y88" s="50">
        <v>9</v>
      </c>
      <c r="Z88" s="50"/>
      <c r="AA88" s="50">
        <v>0</v>
      </c>
      <c r="AB88" s="50"/>
      <c r="AC88" s="50">
        <v>0</v>
      </c>
      <c r="AD88" s="50"/>
      <c r="AE88" s="50" t="e">
        <v>#VALUE!</v>
      </c>
      <c r="AF88" s="50"/>
      <c r="AG88" s="50">
        <v>6</v>
      </c>
      <c r="AH88" s="1"/>
      <c r="AI88" s="52"/>
      <c r="AJ88" s="53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48"/>
      <c r="AV88" s="50"/>
      <c r="AW88" s="48"/>
      <c r="AX88" s="50"/>
      <c r="AY88" s="50"/>
      <c r="AZ88" s="50"/>
      <c r="BB88" s="50"/>
      <c r="BF88" s="50"/>
      <c r="BH88" s="40"/>
    </row>
    <row r="89" spans="2:62" s="33" customFormat="1" ht="12" customHeight="1" x14ac:dyDescent="0.2">
      <c r="B89" s="47" t="s">
        <v>196</v>
      </c>
      <c r="C89" s="40" t="s">
        <v>58</v>
      </c>
      <c r="D89" s="40"/>
      <c r="E89" s="50">
        <v>25364</v>
      </c>
      <c r="F89" s="49"/>
      <c r="G89" s="50">
        <v>-342</v>
      </c>
      <c r="H89" s="50"/>
      <c r="I89" s="50" t="e">
        <v>#VALUE!</v>
      </c>
      <c r="J89" s="50"/>
      <c r="K89" s="50">
        <v>14356</v>
      </c>
      <c r="L89" s="50"/>
      <c r="M89" s="50" t="e">
        <v>#VALUE!</v>
      </c>
      <c r="N89" s="50"/>
      <c r="O89" s="50">
        <v>9741</v>
      </c>
      <c r="P89" s="50"/>
      <c r="Q89" s="50" t="e">
        <v>#VALUE!</v>
      </c>
      <c r="R89" s="50"/>
      <c r="S89" s="50">
        <v>12851</v>
      </c>
      <c r="T89" s="50"/>
      <c r="U89" s="50">
        <v>812</v>
      </c>
      <c r="V89" s="50"/>
      <c r="W89" s="50">
        <v>8870</v>
      </c>
      <c r="X89" s="50"/>
      <c r="Y89" s="50">
        <v>3169</v>
      </c>
      <c r="Z89" s="50"/>
      <c r="AA89" s="50">
        <v>0</v>
      </c>
      <c r="AB89" s="50"/>
      <c r="AC89" s="50">
        <v>1133</v>
      </c>
      <c r="AD89" s="50"/>
      <c r="AE89" s="50" t="e">
        <v>#VALUE!</v>
      </c>
      <c r="AF89" s="50"/>
      <c r="AG89" s="50">
        <v>1130</v>
      </c>
      <c r="AH89" s="1"/>
      <c r="AI89" s="52"/>
      <c r="AJ89" s="53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48"/>
      <c r="AV89" s="50"/>
      <c r="AW89" s="48"/>
      <c r="AX89" s="50"/>
      <c r="AY89" s="50"/>
      <c r="AZ89" s="50"/>
      <c r="BB89" s="50"/>
      <c r="BF89" s="50"/>
      <c r="BH89" s="40"/>
    </row>
    <row r="90" spans="2:62" s="33" customFormat="1" ht="12" customHeight="1" x14ac:dyDescent="0.2">
      <c r="B90" s="47" t="s">
        <v>197</v>
      </c>
      <c r="C90" s="40" t="s">
        <v>61</v>
      </c>
      <c r="D90" s="40"/>
      <c r="E90" s="50">
        <v>42</v>
      </c>
      <c r="F90" s="49"/>
      <c r="G90" s="50">
        <v>8</v>
      </c>
      <c r="H90" s="50"/>
      <c r="I90" s="50" t="e">
        <v>#VALUE!</v>
      </c>
      <c r="J90" s="50"/>
      <c r="K90" s="50">
        <v>50</v>
      </c>
      <c r="L90" s="50"/>
      <c r="M90" s="50" t="e">
        <v>#VALUE!</v>
      </c>
      <c r="N90" s="50"/>
      <c r="O90" s="50">
        <v>27</v>
      </c>
      <c r="P90" s="50"/>
      <c r="Q90" s="50" t="e">
        <v>#VALUE!</v>
      </c>
      <c r="R90" s="50"/>
      <c r="S90" s="50">
        <v>33</v>
      </c>
      <c r="T90" s="50"/>
      <c r="U90" s="50">
        <v>0</v>
      </c>
      <c r="V90" s="50"/>
      <c r="W90" s="50">
        <v>20</v>
      </c>
      <c r="X90" s="50"/>
      <c r="Y90" s="50">
        <v>14</v>
      </c>
      <c r="Z90" s="50"/>
      <c r="AA90" s="50">
        <v>0</v>
      </c>
      <c r="AB90" s="50"/>
      <c r="AC90" s="50">
        <v>0</v>
      </c>
      <c r="AD90" s="50"/>
      <c r="AE90" s="50" t="e">
        <v>#VALUE!</v>
      </c>
      <c r="AF90" s="50"/>
      <c r="AG90" s="50">
        <v>0</v>
      </c>
      <c r="AH90" s="1"/>
      <c r="AI90" s="52"/>
      <c r="AJ90" s="53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48"/>
      <c r="AV90" s="50"/>
      <c r="AW90" s="48"/>
      <c r="AX90" s="50"/>
      <c r="AY90" s="50"/>
      <c r="AZ90" s="50"/>
      <c r="BB90" s="50"/>
      <c r="BF90" s="50"/>
      <c r="BH90" s="40"/>
    </row>
    <row r="91" spans="2:62" s="33" customFormat="1" ht="12" customHeight="1" x14ac:dyDescent="0.2">
      <c r="B91" s="47" t="s">
        <v>368</v>
      </c>
      <c r="C91" s="40" t="s">
        <v>116</v>
      </c>
      <c r="D91" s="40"/>
      <c r="E91" s="50">
        <v>0</v>
      </c>
      <c r="F91" s="49"/>
      <c r="G91" s="50">
        <v>0</v>
      </c>
      <c r="H91" s="50"/>
      <c r="I91" s="50" t="e">
        <v>#VALUE!</v>
      </c>
      <c r="J91" s="50"/>
      <c r="K91" s="50">
        <v>0</v>
      </c>
      <c r="L91" s="50"/>
      <c r="M91" s="50" t="e">
        <v>#VALUE!</v>
      </c>
      <c r="N91" s="50"/>
      <c r="O91" s="50">
        <v>0</v>
      </c>
      <c r="P91" s="50"/>
      <c r="Q91" s="50" t="e">
        <v>#VALUE!</v>
      </c>
      <c r="R91" s="50"/>
      <c r="S91" s="50">
        <v>0</v>
      </c>
      <c r="T91" s="50"/>
      <c r="U91" s="50">
        <v>0</v>
      </c>
      <c r="V91" s="50"/>
      <c r="W91" s="50">
        <v>0</v>
      </c>
      <c r="X91" s="50"/>
      <c r="Y91" s="50">
        <v>0</v>
      </c>
      <c r="Z91" s="50"/>
      <c r="AA91" s="50">
        <v>0</v>
      </c>
      <c r="AB91" s="50"/>
      <c r="AC91" s="50">
        <v>0</v>
      </c>
      <c r="AD91" s="50"/>
      <c r="AE91" s="50" t="e">
        <v>#VALUE!</v>
      </c>
      <c r="AF91" s="50"/>
      <c r="AG91" s="50">
        <v>0</v>
      </c>
      <c r="AH91" s="1"/>
      <c r="AI91" s="52"/>
      <c r="AJ91" s="53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48"/>
      <c r="AV91" s="50"/>
      <c r="AW91" s="48"/>
      <c r="AX91" s="50"/>
      <c r="AY91" s="50"/>
      <c r="AZ91" s="50"/>
      <c r="BB91" s="50"/>
      <c r="BF91" s="50"/>
      <c r="BH91" s="40"/>
    </row>
    <row r="92" spans="2:62" s="55" customFormat="1" ht="12" customHeight="1" x14ac:dyDescent="0.2">
      <c r="B92" s="47" t="s">
        <v>198</v>
      </c>
      <c r="C92" s="47" t="s">
        <v>115</v>
      </c>
      <c r="D92" s="47"/>
      <c r="E92" s="50">
        <v>47739</v>
      </c>
      <c r="F92" s="49"/>
      <c r="G92" s="50">
        <v>-901</v>
      </c>
      <c r="H92" s="50"/>
      <c r="I92" s="50" t="e">
        <v>#VALUE!</v>
      </c>
      <c r="J92" s="50"/>
      <c r="K92" s="50">
        <v>28517</v>
      </c>
      <c r="L92" s="50"/>
      <c r="M92" s="50" t="e">
        <v>#VALUE!</v>
      </c>
      <c r="N92" s="50"/>
      <c r="O92" s="50">
        <v>15347</v>
      </c>
      <c r="P92" s="50"/>
      <c r="Q92" s="50" t="e">
        <v>#VALUE!</v>
      </c>
      <c r="R92" s="50"/>
      <c r="S92" s="50">
        <v>20339</v>
      </c>
      <c r="T92" s="50"/>
      <c r="U92" s="50">
        <v>1401</v>
      </c>
      <c r="V92" s="50"/>
      <c r="W92" s="50">
        <v>15224</v>
      </c>
      <c r="X92" s="50"/>
      <c r="Y92" s="50">
        <v>3711</v>
      </c>
      <c r="Z92" s="50"/>
      <c r="AA92" s="50">
        <v>0</v>
      </c>
      <c r="AB92" s="50"/>
      <c r="AC92" s="50">
        <v>3688</v>
      </c>
      <c r="AD92" s="50"/>
      <c r="AE92" s="50" t="e">
        <v>#VALUE!</v>
      </c>
      <c r="AF92" s="50"/>
      <c r="AG92" s="50">
        <v>2642</v>
      </c>
      <c r="AH92" s="1"/>
      <c r="AI92" s="58"/>
      <c r="AJ92" s="59"/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54"/>
      <c r="AV92" s="51"/>
      <c r="AW92" s="54"/>
      <c r="AX92" s="51"/>
      <c r="AY92" s="51"/>
      <c r="AZ92" s="51"/>
      <c r="BB92" s="51"/>
      <c r="BF92" s="51"/>
      <c r="BH92" s="47"/>
    </row>
    <row r="93" spans="2:62" s="33" customFormat="1" ht="12" customHeight="1" x14ac:dyDescent="0.2">
      <c r="B93" s="47"/>
      <c r="C93" s="47"/>
      <c r="D93" s="47"/>
      <c r="E93" s="50"/>
      <c r="F93" s="56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1"/>
      <c r="AI93" s="52"/>
      <c r="AJ93" s="53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48"/>
      <c r="AV93" s="50"/>
      <c r="AW93" s="48"/>
      <c r="AX93" s="50"/>
      <c r="AY93" s="50"/>
      <c r="AZ93" s="50"/>
      <c r="BB93" s="50"/>
      <c r="BF93" s="50"/>
      <c r="BH93" s="40"/>
    </row>
    <row r="94" spans="2:62" s="33" customFormat="1" ht="12" customHeight="1" x14ac:dyDescent="0.2">
      <c r="B94" s="47"/>
      <c r="C94" s="47" t="s">
        <v>369</v>
      </c>
      <c r="D94" s="40"/>
      <c r="E94" s="50"/>
      <c r="F94" s="49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1"/>
      <c r="AI94" s="34"/>
      <c r="AJ94" s="53"/>
      <c r="AK94" s="52"/>
      <c r="AL94" s="53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48"/>
      <c r="AX94" s="50"/>
      <c r="AY94" s="48"/>
      <c r="AZ94" s="50"/>
      <c r="BA94" s="50"/>
      <c r="BB94" s="50"/>
      <c r="BD94" s="50"/>
      <c r="BH94" s="50"/>
      <c r="BJ94" s="40"/>
    </row>
    <row r="95" spans="2:62" s="33" customFormat="1" ht="12" customHeight="1" x14ac:dyDescent="0.2">
      <c r="B95" s="47" t="s">
        <v>329</v>
      </c>
      <c r="C95" s="40" t="s">
        <v>224</v>
      </c>
      <c r="D95" s="40"/>
      <c r="E95" s="50">
        <v>830</v>
      </c>
      <c r="F95" s="49"/>
      <c r="G95" s="50">
        <v>-18</v>
      </c>
      <c r="H95" s="50"/>
      <c r="I95" s="50" t="e">
        <v>#VALUE!</v>
      </c>
      <c r="J95" s="50"/>
      <c r="K95" s="50">
        <v>17</v>
      </c>
      <c r="L95" s="50"/>
      <c r="M95" s="50" t="e">
        <v>#VALUE!</v>
      </c>
      <c r="N95" s="50"/>
      <c r="O95" s="50">
        <v>12</v>
      </c>
      <c r="P95" s="50"/>
      <c r="Q95" s="50" t="e">
        <v>#VALUE!</v>
      </c>
      <c r="R95" s="50"/>
      <c r="S95" s="50">
        <v>527</v>
      </c>
      <c r="T95" s="50"/>
      <c r="U95" s="50">
        <v>0</v>
      </c>
      <c r="V95" s="50"/>
      <c r="W95" s="50">
        <v>523</v>
      </c>
      <c r="X95" s="50"/>
      <c r="Y95" s="50">
        <v>3</v>
      </c>
      <c r="Z95" s="50"/>
      <c r="AA95" s="50">
        <v>0</v>
      </c>
      <c r="AB95" s="50"/>
      <c r="AC95" s="50">
        <v>0</v>
      </c>
      <c r="AD95" s="50"/>
      <c r="AE95" s="50">
        <v>124</v>
      </c>
      <c r="AF95" s="50"/>
      <c r="AG95" s="50">
        <v>118</v>
      </c>
      <c r="AH95" s="1"/>
      <c r="AI95" s="53"/>
      <c r="AJ95" s="53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48"/>
      <c r="AX95" s="50"/>
      <c r="AY95" s="48"/>
      <c r="AZ95" s="50"/>
      <c r="BA95" s="50"/>
      <c r="BB95" s="50"/>
      <c r="BD95" s="50"/>
      <c r="BF95" s="50"/>
      <c r="BH95" s="50"/>
      <c r="BJ95" s="40"/>
    </row>
    <row r="96" spans="2:62" s="33" customFormat="1" ht="12" customHeight="1" x14ac:dyDescent="0.2">
      <c r="B96" s="47" t="s">
        <v>330</v>
      </c>
      <c r="C96" s="40" t="s">
        <v>207</v>
      </c>
      <c r="D96" s="40"/>
      <c r="E96" s="50">
        <v>1828</v>
      </c>
      <c r="F96" s="49"/>
      <c r="G96" s="50">
        <v>-866</v>
      </c>
      <c r="H96" s="50"/>
      <c r="I96" s="50" t="e">
        <v>#VALUE!</v>
      </c>
      <c r="J96" s="50"/>
      <c r="K96" s="50">
        <v>962</v>
      </c>
      <c r="L96" s="50"/>
      <c r="M96" s="50" t="e">
        <v>#VALUE!</v>
      </c>
      <c r="N96" s="50"/>
      <c r="O96" s="50">
        <v>44</v>
      </c>
      <c r="P96" s="50"/>
      <c r="Q96" s="50" t="e">
        <v>#VALUE!</v>
      </c>
      <c r="R96" s="50"/>
      <c r="S96" s="50">
        <v>866</v>
      </c>
      <c r="T96" s="50"/>
      <c r="U96" s="50">
        <v>-154</v>
      </c>
      <c r="V96" s="50"/>
      <c r="W96" s="50">
        <v>994</v>
      </c>
      <c r="X96" s="50"/>
      <c r="Y96" s="50">
        <v>27</v>
      </c>
      <c r="Z96" s="50"/>
      <c r="AA96" s="50">
        <v>0</v>
      </c>
      <c r="AB96" s="50"/>
      <c r="AC96" s="50">
        <v>0</v>
      </c>
      <c r="AD96" s="50"/>
      <c r="AE96" s="50">
        <v>26</v>
      </c>
      <c r="AF96" s="50"/>
      <c r="AG96" s="50">
        <v>145</v>
      </c>
      <c r="AH96" s="1"/>
      <c r="AI96" s="53"/>
      <c r="AJ96" s="53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48"/>
      <c r="AX96" s="50"/>
      <c r="AY96" s="48"/>
      <c r="AZ96" s="50"/>
      <c r="BA96" s="50"/>
      <c r="BB96" s="50"/>
    </row>
    <row r="97" spans="2:62" s="33" customFormat="1" ht="12" customHeight="1" x14ac:dyDescent="0.2">
      <c r="B97" s="47" t="s">
        <v>331</v>
      </c>
      <c r="C97" s="40" t="s">
        <v>9</v>
      </c>
      <c r="D97" s="40"/>
      <c r="E97" s="50">
        <v>1828</v>
      </c>
      <c r="F97" s="49"/>
      <c r="G97" s="50">
        <v>153</v>
      </c>
      <c r="H97" s="50"/>
      <c r="I97" s="50" t="e">
        <v>#VALUE!</v>
      </c>
      <c r="J97" s="50"/>
      <c r="K97" s="50">
        <v>279</v>
      </c>
      <c r="L97" s="50"/>
      <c r="M97" s="50" t="e">
        <v>#VALUE!</v>
      </c>
      <c r="N97" s="50"/>
      <c r="O97" s="50">
        <v>15</v>
      </c>
      <c r="P97" s="50"/>
      <c r="Q97" s="50" t="e">
        <v>#VALUE!</v>
      </c>
      <c r="R97" s="50"/>
      <c r="S97" s="50">
        <v>1937</v>
      </c>
      <c r="T97" s="50"/>
      <c r="U97" s="50">
        <v>183</v>
      </c>
      <c r="V97" s="50"/>
      <c r="W97" s="50">
        <v>467</v>
      </c>
      <c r="X97" s="50"/>
      <c r="Y97" s="50">
        <v>1287</v>
      </c>
      <c r="Z97" s="50"/>
      <c r="AA97" s="50">
        <v>0</v>
      </c>
      <c r="AB97" s="50"/>
      <c r="AC97" s="50">
        <v>2</v>
      </c>
      <c r="AD97" s="50"/>
      <c r="AE97" s="50">
        <v>0</v>
      </c>
      <c r="AF97" s="50"/>
      <c r="AG97" s="50">
        <v>2</v>
      </c>
      <c r="AH97" s="1"/>
      <c r="AI97" s="53"/>
      <c r="AJ97" s="53"/>
      <c r="AK97" s="52"/>
      <c r="AL97" s="53"/>
      <c r="AM97" s="40"/>
      <c r="AN97" s="50"/>
      <c r="AO97" s="50"/>
      <c r="AP97" s="50"/>
      <c r="AQ97" s="50"/>
      <c r="AR97" s="50"/>
      <c r="AS97" s="50"/>
      <c r="AT97" s="50"/>
      <c r="AU97" s="50"/>
      <c r="AV97" s="50"/>
      <c r="AW97" s="48"/>
      <c r="AX97" s="50"/>
      <c r="AY97" s="48"/>
      <c r="AZ97" s="50"/>
      <c r="BA97" s="50"/>
      <c r="BB97" s="50"/>
      <c r="BJ97" s="40"/>
    </row>
    <row r="98" spans="2:62" s="33" customFormat="1" ht="12" customHeight="1" x14ac:dyDescent="0.2">
      <c r="B98" s="47" t="s">
        <v>312</v>
      </c>
      <c r="C98" s="40" t="s">
        <v>216</v>
      </c>
      <c r="D98" s="40"/>
      <c r="E98" s="50">
        <v>133</v>
      </c>
      <c r="F98" s="49"/>
      <c r="G98" s="50">
        <v>-11</v>
      </c>
      <c r="H98" s="50"/>
      <c r="I98" s="50" t="e">
        <v>#VALUE!</v>
      </c>
      <c r="J98" s="50"/>
      <c r="K98" s="50">
        <v>55</v>
      </c>
      <c r="L98" s="50"/>
      <c r="M98" s="50" t="e">
        <v>#VALUE!</v>
      </c>
      <c r="N98" s="50"/>
      <c r="O98" s="50">
        <v>53</v>
      </c>
      <c r="P98" s="50"/>
      <c r="Q98" s="50" t="e">
        <v>#VALUE!</v>
      </c>
      <c r="R98" s="50"/>
      <c r="S98" s="50">
        <v>70</v>
      </c>
      <c r="T98" s="50"/>
      <c r="U98" s="50">
        <v>9</v>
      </c>
      <c r="V98" s="50"/>
      <c r="W98" s="50">
        <v>59</v>
      </c>
      <c r="X98" s="50"/>
      <c r="Y98" s="50">
        <v>2</v>
      </c>
      <c r="Z98" s="50"/>
      <c r="AA98" s="50">
        <v>0</v>
      </c>
      <c r="AB98" s="50"/>
      <c r="AC98" s="50">
        <v>0</v>
      </c>
      <c r="AD98" s="50"/>
      <c r="AE98" s="50">
        <v>5</v>
      </c>
      <c r="AF98" s="50"/>
      <c r="AG98" s="50">
        <v>0</v>
      </c>
      <c r="AH98" s="1"/>
      <c r="AI98" s="53"/>
      <c r="AJ98" s="53"/>
      <c r="AK98" s="52"/>
      <c r="AL98" s="53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48"/>
      <c r="AX98" s="50"/>
      <c r="AY98" s="48"/>
      <c r="AZ98" s="50"/>
      <c r="BA98" s="50"/>
      <c r="BB98" s="50"/>
      <c r="BD98" s="50"/>
      <c r="BH98" s="50"/>
      <c r="BJ98" s="40"/>
    </row>
    <row r="99" spans="2:62" s="33" customFormat="1" ht="12" customHeight="1" x14ac:dyDescent="0.2">
      <c r="B99" s="47" t="s">
        <v>313</v>
      </c>
      <c r="C99" s="40" t="s">
        <v>227</v>
      </c>
      <c r="D99" s="40"/>
      <c r="E99" s="50">
        <v>10535</v>
      </c>
      <c r="F99" s="49"/>
      <c r="G99" s="50">
        <v>-341</v>
      </c>
      <c r="H99" s="50"/>
      <c r="I99" s="50" t="e">
        <v>#VALUE!</v>
      </c>
      <c r="J99" s="50"/>
      <c r="K99" s="50">
        <v>882</v>
      </c>
      <c r="L99" s="50"/>
      <c r="M99" s="50" t="e">
        <v>#VALUE!</v>
      </c>
      <c r="N99" s="50"/>
      <c r="O99" s="50">
        <v>401</v>
      </c>
      <c r="P99" s="50"/>
      <c r="Q99" s="50" t="e">
        <v>#VALUE!</v>
      </c>
      <c r="R99" s="50"/>
      <c r="S99" s="50">
        <v>4178</v>
      </c>
      <c r="T99" s="50"/>
      <c r="U99" s="50">
        <v>135</v>
      </c>
      <c r="V99" s="50"/>
      <c r="W99" s="50">
        <v>3494</v>
      </c>
      <c r="X99" s="50"/>
      <c r="Y99" s="50">
        <v>548</v>
      </c>
      <c r="Z99" s="50"/>
      <c r="AA99" s="50">
        <v>0</v>
      </c>
      <c r="AB99" s="50"/>
      <c r="AC99" s="50">
        <v>62</v>
      </c>
      <c r="AD99" s="50"/>
      <c r="AE99" s="50">
        <v>1397</v>
      </c>
      <c r="AF99" s="50"/>
      <c r="AG99" s="50">
        <v>495</v>
      </c>
      <c r="AH99" s="1"/>
      <c r="AI99" s="53"/>
      <c r="AJ99" s="53"/>
      <c r="AK99" s="52"/>
      <c r="AL99" s="53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48"/>
      <c r="AX99" s="50"/>
      <c r="AY99" s="48"/>
      <c r="AZ99" s="50"/>
      <c r="BA99" s="50"/>
      <c r="BB99" s="50"/>
      <c r="BD99" s="50"/>
      <c r="BH99" s="50"/>
      <c r="BJ99" s="40"/>
    </row>
    <row r="100" spans="2:62" s="33" customFormat="1" ht="12" customHeight="1" x14ac:dyDescent="0.2">
      <c r="B100" s="47" t="s">
        <v>280</v>
      </c>
      <c r="C100" s="40" t="s">
        <v>228</v>
      </c>
      <c r="D100" s="40"/>
      <c r="E100" s="50">
        <v>12</v>
      </c>
      <c r="F100" s="49"/>
      <c r="G100" s="50">
        <v>0</v>
      </c>
      <c r="H100" s="50"/>
      <c r="I100" s="50" t="e">
        <v>#VALUE!</v>
      </c>
      <c r="J100" s="50"/>
      <c r="K100" s="50">
        <v>12</v>
      </c>
      <c r="L100" s="50"/>
      <c r="M100" s="50" t="e">
        <v>#VALUE!</v>
      </c>
      <c r="N100" s="50"/>
      <c r="O100" s="50">
        <v>18</v>
      </c>
      <c r="P100" s="50"/>
      <c r="Q100" s="50" t="e">
        <v>#VALUE!</v>
      </c>
      <c r="R100" s="50"/>
      <c r="S100" s="50">
        <v>3</v>
      </c>
      <c r="T100" s="50"/>
      <c r="U100" s="50">
        <v>0</v>
      </c>
      <c r="V100" s="50"/>
      <c r="W100" s="50">
        <v>0</v>
      </c>
      <c r="X100" s="50"/>
      <c r="Y100" s="50">
        <v>3</v>
      </c>
      <c r="Z100" s="50"/>
      <c r="AA100" s="50">
        <v>0</v>
      </c>
      <c r="AB100" s="50"/>
      <c r="AC100" s="50">
        <v>0</v>
      </c>
      <c r="AD100" s="50"/>
      <c r="AE100" s="50">
        <v>5</v>
      </c>
      <c r="AF100" s="50"/>
      <c r="AG100" s="50">
        <v>6</v>
      </c>
      <c r="AH100" s="1"/>
      <c r="AI100" s="53"/>
      <c r="AJ100" s="53"/>
      <c r="AK100" s="52"/>
      <c r="AL100" s="53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48"/>
      <c r="AX100" s="50"/>
      <c r="AY100" s="48"/>
      <c r="AZ100" s="50"/>
      <c r="BA100" s="50"/>
      <c r="BB100" s="50"/>
      <c r="BD100" s="50"/>
      <c r="BH100" s="50"/>
      <c r="BJ100" s="40"/>
    </row>
    <row r="101" spans="2:62" s="33" customFormat="1" ht="12" customHeight="1" x14ac:dyDescent="0.2">
      <c r="B101" s="47" t="s">
        <v>281</v>
      </c>
      <c r="C101" s="40" t="s">
        <v>10</v>
      </c>
      <c r="D101" s="40"/>
      <c r="E101" s="50">
        <v>2661</v>
      </c>
      <c r="F101" s="49"/>
      <c r="G101" s="50">
        <v>188</v>
      </c>
      <c r="H101" s="50"/>
      <c r="I101" s="50" t="e">
        <v>#VALUE!</v>
      </c>
      <c r="J101" s="50"/>
      <c r="K101" s="50">
        <v>1234</v>
      </c>
      <c r="L101" s="50"/>
      <c r="M101" s="50" t="e">
        <v>#VALUE!</v>
      </c>
      <c r="N101" s="50"/>
      <c r="O101" s="50">
        <v>673</v>
      </c>
      <c r="P101" s="50"/>
      <c r="Q101" s="50" t="e">
        <v>#VALUE!</v>
      </c>
      <c r="R101" s="50"/>
      <c r="S101" s="50">
        <v>2083</v>
      </c>
      <c r="T101" s="50"/>
      <c r="U101" s="50">
        <v>100</v>
      </c>
      <c r="V101" s="50"/>
      <c r="W101" s="50">
        <v>1790</v>
      </c>
      <c r="X101" s="50"/>
      <c r="Y101" s="50">
        <v>39</v>
      </c>
      <c r="Z101" s="50"/>
      <c r="AA101" s="50">
        <v>153</v>
      </c>
      <c r="AB101" s="50"/>
      <c r="AC101" s="50">
        <v>61</v>
      </c>
      <c r="AD101" s="50"/>
      <c r="AE101" s="50">
        <v>36</v>
      </c>
      <c r="AF101" s="50"/>
      <c r="AG101" s="50">
        <v>465</v>
      </c>
      <c r="AH101" s="1"/>
      <c r="AI101" s="53"/>
      <c r="AJ101" s="53"/>
      <c r="AK101" s="52"/>
      <c r="AL101" s="53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48"/>
      <c r="AX101" s="50"/>
      <c r="AY101" s="48"/>
      <c r="AZ101" s="50"/>
      <c r="BA101" s="50"/>
      <c r="BB101" s="50"/>
      <c r="BD101" s="50"/>
      <c r="BH101" s="50"/>
      <c r="BJ101" s="40"/>
    </row>
    <row r="102" spans="2:62" s="33" customFormat="1" ht="12" customHeight="1" x14ac:dyDescent="0.2">
      <c r="B102" s="47" t="s">
        <v>282</v>
      </c>
      <c r="C102" s="40" t="s">
        <v>19</v>
      </c>
      <c r="D102" s="40"/>
      <c r="E102" s="50">
        <v>38</v>
      </c>
      <c r="F102" s="49"/>
      <c r="G102" s="50">
        <v>-27</v>
      </c>
      <c r="H102" s="50"/>
      <c r="I102" s="50" t="e">
        <v>#VALUE!</v>
      </c>
      <c r="J102" s="50"/>
      <c r="K102" s="50">
        <v>11</v>
      </c>
      <c r="L102" s="50"/>
      <c r="M102" s="50" t="e">
        <v>#VALUE!</v>
      </c>
      <c r="N102" s="50"/>
      <c r="O102" s="50">
        <v>0</v>
      </c>
      <c r="P102" s="50"/>
      <c r="Q102" s="50" t="e">
        <v>#VALUE!</v>
      </c>
      <c r="R102" s="50"/>
      <c r="S102" s="50">
        <v>11</v>
      </c>
      <c r="T102" s="50"/>
      <c r="U102" s="50">
        <v>0</v>
      </c>
      <c r="V102" s="50"/>
      <c r="W102" s="50">
        <v>6</v>
      </c>
      <c r="X102" s="50"/>
      <c r="Y102" s="50">
        <v>5</v>
      </c>
      <c r="Z102" s="50"/>
      <c r="AA102" s="50">
        <v>0</v>
      </c>
      <c r="AB102" s="50"/>
      <c r="AC102" s="50">
        <v>0</v>
      </c>
      <c r="AD102" s="50"/>
      <c r="AE102" s="50">
        <v>2</v>
      </c>
      <c r="AF102" s="50"/>
      <c r="AG102" s="50">
        <v>0</v>
      </c>
      <c r="AH102" s="1"/>
      <c r="AI102" s="53"/>
      <c r="AJ102" s="53"/>
      <c r="AK102" s="52"/>
      <c r="AL102" s="53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48"/>
      <c r="AX102" s="50"/>
      <c r="AY102" s="48"/>
      <c r="AZ102" s="50"/>
      <c r="BA102" s="50"/>
      <c r="BB102" s="50"/>
      <c r="BD102" s="50"/>
      <c r="BH102" s="50"/>
      <c r="BJ102" s="40"/>
    </row>
    <row r="103" spans="2:62" s="33" customFormat="1" ht="12" customHeight="1" x14ac:dyDescent="0.2">
      <c r="B103" s="47" t="s">
        <v>283</v>
      </c>
      <c r="C103" s="40" t="s">
        <v>18</v>
      </c>
      <c r="D103" s="40"/>
      <c r="E103" s="50">
        <v>208</v>
      </c>
      <c r="F103" s="49"/>
      <c r="G103" s="50">
        <v>-198</v>
      </c>
      <c r="H103" s="50"/>
      <c r="I103" s="50" t="e">
        <v>#VALUE!</v>
      </c>
      <c r="J103" s="50"/>
      <c r="K103" s="50">
        <v>8</v>
      </c>
      <c r="L103" s="50"/>
      <c r="M103" s="50" t="e">
        <v>#VALUE!</v>
      </c>
      <c r="N103" s="50"/>
      <c r="O103" s="50">
        <v>0</v>
      </c>
      <c r="P103" s="50"/>
      <c r="Q103" s="50" t="e">
        <v>#VALUE!</v>
      </c>
      <c r="R103" s="50"/>
      <c r="S103" s="50">
        <v>8</v>
      </c>
      <c r="T103" s="50"/>
      <c r="U103" s="50">
        <v>2</v>
      </c>
      <c r="V103" s="50"/>
      <c r="W103" s="50">
        <v>5</v>
      </c>
      <c r="X103" s="50"/>
      <c r="Y103" s="50">
        <v>2</v>
      </c>
      <c r="Z103" s="50"/>
      <c r="AA103" s="50">
        <v>0</v>
      </c>
      <c r="AB103" s="50"/>
      <c r="AC103" s="50">
        <v>0</v>
      </c>
      <c r="AD103" s="50"/>
      <c r="AE103" s="50">
        <v>8</v>
      </c>
      <c r="AF103" s="50"/>
      <c r="AG103" s="50">
        <v>192</v>
      </c>
      <c r="AH103" s="1"/>
      <c r="AI103" s="53"/>
      <c r="AJ103" s="53"/>
      <c r="AK103" s="52"/>
      <c r="AL103" s="53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48"/>
      <c r="AX103" s="50"/>
      <c r="AY103" s="48"/>
      <c r="AZ103" s="50"/>
      <c r="BA103" s="50"/>
      <c r="BB103" s="50"/>
      <c r="BD103" s="50"/>
      <c r="BH103" s="50"/>
      <c r="BJ103" s="40"/>
    </row>
    <row r="104" spans="2:62" s="33" customFormat="1" ht="12" customHeight="1" x14ac:dyDescent="0.2">
      <c r="B104" s="47" t="s">
        <v>284</v>
      </c>
      <c r="C104" s="40" t="s">
        <v>17</v>
      </c>
      <c r="D104" s="40"/>
      <c r="E104" s="50">
        <v>2519</v>
      </c>
      <c r="F104" s="49"/>
      <c r="G104" s="50">
        <v>326</v>
      </c>
      <c r="H104" s="50"/>
      <c r="I104" s="50" t="e">
        <v>#VALUE!</v>
      </c>
      <c r="J104" s="50"/>
      <c r="K104" s="50">
        <v>1653</v>
      </c>
      <c r="L104" s="50"/>
      <c r="M104" s="50" t="e">
        <v>#VALUE!</v>
      </c>
      <c r="N104" s="50"/>
      <c r="O104" s="50">
        <v>457</v>
      </c>
      <c r="P104" s="50"/>
      <c r="Q104" s="50" t="e">
        <v>#VALUE!</v>
      </c>
      <c r="R104" s="50"/>
      <c r="S104" s="50">
        <v>1133</v>
      </c>
      <c r="T104" s="50"/>
      <c r="U104" s="50">
        <v>59</v>
      </c>
      <c r="V104" s="50"/>
      <c r="W104" s="50">
        <v>953</v>
      </c>
      <c r="X104" s="50"/>
      <c r="Y104" s="50">
        <v>120</v>
      </c>
      <c r="Z104" s="50"/>
      <c r="AA104" s="50">
        <v>0</v>
      </c>
      <c r="AB104" s="50"/>
      <c r="AC104" s="50">
        <v>1436</v>
      </c>
      <c r="AD104" s="50"/>
      <c r="AE104" s="50">
        <v>3163</v>
      </c>
      <c r="AF104" s="50"/>
      <c r="AG104" s="50">
        <v>2951</v>
      </c>
      <c r="AH104" s="1"/>
      <c r="AI104" s="53"/>
      <c r="AJ104" s="53"/>
      <c r="AK104" s="52"/>
      <c r="AL104" s="53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48"/>
      <c r="AX104" s="50"/>
      <c r="AY104" s="48"/>
      <c r="AZ104" s="50"/>
      <c r="BA104" s="50"/>
      <c r="BB104" s="50"/>
      <c r="BD104" s="50"/>
      <c r="BH104" s="50"/>
      <c r="BJ104" s="40"/>
    </row>
    <row r="105" spans="2:62" s="33" customFormat="1" ht="12" customHeight="1" x14ac:dyDescent="0.2">
      <c r="B105" s="47" t="s">
        <v>285</v>
      </c>
      <c r="C105" s="40" t="s">
        <v>214</v>
      </c>
      <c r="D105" s="40"/>
      <c r="E105" s="50">
        <v>414</v>
      </c>
      <c r="F105" s="49"/>
      <c r="G105" s="50">
        <v>61</v>
      </c>
      <c r="H105" s="50"/>
      <c r="I105" s="50" t="e">
        <v>#VALUE!</v>
      </c>
      <c r="J105" s="50"/>
      <c r="K105" s="50">
        <v>315</v>
      </c>
      <c r="L105" s="50"/>
      <c r="M105" s="50" t="e">
        <v>#VALUE!</v>
      </c>
      <c r="N105" s="50"/>
      <c r="O105" s="50">
        <v>2</v>
      </c>
      <c r="P105" s="50"/>
      <c r="Q105" s="50" t="e">
        <v>#VALUE!</v>
      </c>
      <c r="R105" s="50"/>
      <c r="S105" s="50">
        <v>463</v>
      </c>
      <c r="T105" s="50"/>
      <c r="U105" s="50">
        <v>174</v>
      </c>
      <c r="V105" s="50"/>
      <c r="W105" s="50">
        <v>282</v>
      </c>
      <c r="X105" s="50"/>
      <c r="Y105" s="50">
        <v>8</v>
      </c>
      <c r="Z105" s="50"/>
      <c r="AA105" s="50">
        <v>0</v>
      </c>
      <c r="AB105" s="50"/>
      <c r="AC105" s="50">
        <v>3</v>
      </c>
      <c r="AD105" s="50"/>
      <c r="AE105" s="50">
        <v>29</v>
      </c>
      <c r="AF105" s="50"/>
      <c r="AG105" s="50">
        <v>47</v>
      </c>
      <c r="AH105" s="1"/>
      <c r="AI105" s="53"/>
      <c r="AJ105" s="53"/>
      <c r="AK105" s="52"/>
      <c r="AL105" s="53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48"/>
      <c r="AX105" s="50"/>
      <c r="AY105" s="48"/>
      <c r="AZ105" s="50"/>
      <c r="BA105" s="50"/>
      <c r="BB105" s="50"/>
      <c r="BD105" s="50"/>
      <c r="BH105" s="50"/>
      <c r="BJ105" s="40"/>
    </row>
    <row r="106" spans="2:62" s="33" customFormat="1" ht="12" customHeight="1" x14ac:dyDescent="0.2">
      <c r="B106" s="47" t="s">
        <v>286</v>
      </c>
      <c r="C106" s="40" t="s">
        <v>21</v>
      </c>
      <c r="D106" s="40"/>
      <c r="E106" s="50">
        <v>748</v>
      </c>
      <c r="F106" s="49"/>
      <c r="G106" s="50">
        <v>121</v>
      </c>
      <c r="H106" s="50"/>
      <c r="I106" s="50" t="e">
        <v>#VALUE!</v>
      </c>
      <c r="J106" s="50"/>
      <c r="K106" s="50">
        <v>650</v>
      </c>
      <c r="L106" s="50"/>
      <c r="M106" s="50" t="e">
        <v>#VALUE!</v>
      </c>
      <c r="N106" s="50"/>
      <c r="O106" s="50">
        <v>86</v>
      </c>
      <c r="P106" s="50"/>
      <c r="Q106" s="50" t="e">
        <v>#VALUE!</v>
      </c>
      <c r="R106" s="50"/>
      <c r="S106" s="50">
        <v>769</v>
      </c>
      <c r="T106" s="50"/>
      <c r="U106" s="50">
        <v>267</v>
      </c>
      <c r="V106" s="50"/>
      <c r="W106" s="50">
        <v>417</v>
      </c>
      <c r="X106" s="50"/>
      <c r="Y106" s="50">
        <v>80</v>
      </c>
      <c r="Z106" s="50"/>
      <c r="AA106" s="50">
        <v>6</v>
      </c>
      <c r="AB106" s="50"/>
      <c r="AC106" s="50">
        <v>76</v>
      </c>
      <c r="AD106" s="50"/>
      <c r="AE106" s="50">
        <v>36</v>
      </c>
      <c r="AF106" s="50"/>
      <c r="AG106" s="50">
        <v>50</v>
      </c>
      <c r="AH106" s="1"/>
      <c r="AI106" s="53"/>
      <c r="AJ106" s="53"/>
      <c r="AK106" s="52"/>
      <c r="AL106" s="53"/>
      <c r="AM106" s="50"/>
      <c r="AN106" s="50"/>
      <c r="AO106" s="50"/>
      <c r="AP106" s="50"/>
      <c r="AQ106" s="50"/>
      <c r="AR106" s="50"/>
      <c r="AS106" s="50"/>
      <c r="AT106" s="50"/>
      <c r="AU106" s="50"/>
      <c r="AV106" s="50"/>
      <c r="AW106" s="48"/>
      <c r="AX106" s="50"/>
      <c r="AY106" s="48"/>
      <c r="AZ106" s="50"/>
      <c r="BA106" s="50"/>
      <c r="BB106" s="50"/>
      <c r="BD106" s="50"/>
      <c r="BH106" s="50"/>
      <c r="BJ106" s="40"/>
    </row>
    <row r="107" spans="2:62" s="33" customFormat="1" ht="12" customHeight="1" x14ac:dyDescent="0.2">
      <c r="B107" s="47" t="s">
        <v>287</v>
      </c>
      <c r="C107" s="40" t="s">
        <v>22</v>
      </c>
      <c r="D107" s="40"/>
      <c r="E107" s="50">
        <v>2767</v>
      </c>
      <c r="F107" s="49"/>
      <c r="G107" s="50">
        <v>-276</v>
      </c>
      <c r="H107" s="50"/>
      <c r="I107" s="50" t="e">
        <v>#VALUE!</v>
      </c>
      <c r="J107" s="50"/>
      <c r="K107" s="50">
        <v>880</v>
      </c>
      <c r="L107" s="50"/>
      <c r="M107" s="50" t="e">
        <v>#VALUE!</v>
      </c>
      <c r="N107" s="50"/>
      <c r="O107" s="50">
        <v>638</v>
      </c>
      <c r="P107" s="50"/>
      <c r="Q107" s="50" t="e">
        <v>#VALUE!</v>
      </c>
      <c r="R107" s="50"/>
      <c r="S107" s="50">
        <v>1745</v>
      </c>
      <c r="T107" s="50"/>
      <c r="U107" s="50">
        <v>167</v>
      </c>
      <c r="V107" s="50"/>
      <c r="W107" s="50">
        <v>647</v>
      </c>
      <c r="X107" s="50"/>
      <c r="Y107" s="50">
        <v>932</v>
      </c>
      <c r="Z107" s="50"/>
      <c r="AA107" s="50">
        <v>0</v>
      </c>
      <c r="AB107" s="50"/>
      <c r="AC107" s="50">
        <v>95</v>
      </c>
      <c r="AD107" s="50"/>
      <c r="AE107" s="50">
        <v>114</v>
      </c>
      <c r="AF107" s="50"/>
      <c r="AG107" s="50">
        <v>44</v>
      </c>
      <c r="AH107" s="1"/>
      <c r="AI107" s="53"/>
      <c r="AJ107" s="53"/>
      <c r="AK107" s="52"/>
      <c r="AL107" s="53"/>
      <c r="AM107" s="50"/>
      <c r="AN107" s="50"/>
      <c r="AO107" s="50"/>
      <c r="AP107" s="50"/>
      <c r="AQ107" s="50"/>
      <c r="AR107" s="50"/>
      <c r="AS107" s="50"/>
      <c r="AT107" s="50"/>
      <c r="AU107" s="50"/>
      <c r="AV107" s="50"/>
      <c r="AW107" s="48"/>
      <c r="AX107" s="50"/>
      <c r="AY107" s="48"/>
      <c r="AZ107" s="50"/>
      <c r="BA107" s="50"/>
      <c r="BB107" s="50"/>
      <c r="BD107" s="50"/>
      <c r="BH107" s="50"/>
      <c r="BJ107" s="40"/>
    </row>
    <row r="108" spans="2:62" s="33" customFormat="1" ht="12" customHeight="1" x14ac:dyDescent="0.2">
      <c r="B108" s="47" t="s">
        <v>288</v>
      </c>
      <c r="C108" s="40" t="s">
        <v>24</v>
      </c>
      <c r="D108" s="40"/>
      <c r="E108" s="50">
        <v>3084</v>
      </c>
      <c r="F108" s="49"/>
      <c r="G108" s="50">
        <v>726</v>
      </c>
      <c r="H108" s="50"/>
      <c r="I108" s="50" t="e">
        <v>#VALUE!</v>
      </c>
      <c r="J108" s="50"/>
      <c r="K108" s="50">
        <v>3025</v>
      </c>
      <c r="L108" s="50"/>
      <c r="M108" s="50" t="e">
        <v>#VALUE!</v>
      </c>
      <c r="N108" s="50"/>
      <c r="O108" s="50">
        <v>1053</v>
      </c>
      <c r="P108" s="50"/>
      <c r="Q108" s="50" t="e">
        <v>#VALUE!</v>
      </c>
      <c r="R108" s="50"/>
      <c r="S108" s="50">
        <v>1859</v>
      </c>
      <c r="T108" s="50"/>
      <c r="U108" s="50">
        <v>77</v>
      </c>
      <c r="V108" s="50"/>
      <c r="W108" s="50">
        <v>1291</v>
      </c>
      <c r="X108" s="50"/>
      <c r="Y108" s="50">
        <v>489</v>
      </c>
      <c r="Z108" s="50"/>
      <c r="AA108" s="50">
        <v>0</v>
      </c>
      <c r="AB108" s="50"/>
      <c r="AC108" s="50">
        <v>194</v>
      </c>
      <c r="AD108" s="50"/>
      <c r="AE108" s="50">
        <v>666</v>
      </c>
      <c r="AF108" s="50"/>
      <c r="AG108" s="50">
        <v>270</v>
      </c>
      <c r="AH108" s="1"/>
      <c r="AI108" s="53"/>
      <c r="AJ108" s="53"/>
      <c r="AK108" s="52"/>
      <c r="AL108" s="53"/>
      <c r="AM108" s="50"/>
      <c r="AN108" s="50"/>
      <c r="AO108" s="50"/>
      <c r="AP108" s="50"/>
      <c r="AQ108" s="50"/>
      <c r="AR108" s="50"/>
      <c r="AS108" s="50"/>
      <c r="AT108" s="50"/>
      <c r="AU108" s="50"/>
      <c r="AV108" s="50"/>
      <c r="AW108" s="48"/>
      <c r="AX108" s="50"/>
      <c r="AY108" s="48"/>
      <c r="AZ108" s="50"/>
      <c r="BA108" s="50"/>
      <c r="BB108" s="50"/>
      <c r="BD108" s="50"/>
      <c r="BH108" s="50"/>
      <c r="BJ108" s="40"/>
    </row>
    <row r="109" spans="2:62" s="33" customFormat="1" ht="12" customHeight="1" x14ac:dyDescent="0.2">
      <c r="B109" s="47" t="s">
        <v>289</v>
      </c>
      <c r="C109" s="40" t="s">
        <v>232</v>
      </c>
      <c r="D109" s="40"/>
      <c r="E109" s="50">
        <v>2537</v>
      </c>
      <c r="F109" s="49"/>
      <c r="G109" s="50">
        <v>1663</v>
      </c>
      <c r="H109" s="50"/>
      <c r="I109" s="50" t="e">
        <v>#VALUE!</v>
      </c>
      <c r="J109" s="50"/>
      <c r="K109" s="50">
        <v>4162</v>
      </c>
      <c r="L109" s="50"/>
      <c r="M109" s="50" t="e">
        <v>#VALUE!</v>
      </c>
      <c r="N109" s="50"/>
      <c r="O109" s="50">
        <v>0</v>
      </c>
      <c r="P109" s="50"/>
      <c r="Q109" s="50" t="e">
        <v>#VALUE!</v>
      </c>
      <c r="R109" s="50"/>
      <c r="S109" s="50">
        <v>4200</v>
      </c>
      <c r="T109" s="50"/>
      <c r="U109" s="50">
        <v>100</v>
      </c>
      <c r="V109" s="50"/>
      <c r="W109" s="50">
        <v>3796</v>
      </c>
      <c r="X109" s="50"/>
      <c r="Y109" s="50">
        <v>306</v>
      </c>
      <c r="Z109" s="50"/>
      <c r="AA109" s="50">
        <v>0</v>
      </c>
      <c r="AB109" s="50"/>
      <c r="AC109" s="50">
        <v>6</v>
      </c>
      <c r="AD109" s="50"/>
      <c r="AE109" s="50">
        <v>504</v>
      </c>
      <c r="AF109" s="50"/>
      <c r="AG109" s="50">
        <v>418</v>
      </c>
      <c r="AH109" s="1"/>
      <c r="AI109" s="53"/>
      <c r="AJ109" s="53"/>
      <c r="AK109" s="52"/>
      <c r="AL109" s="53"/>
      <c r="AM109" s="50"/>
      <c r="AN109" s="50"/>
      <c r="AO109" s="50"/>
      <c r="AP109" s="50"/>
      <c r="AQ109" s="50"/>
      <c r="AR109" s="50"/>
      <c r="AS109" s="50"/>
      <c r="AT109" s="50"/>
      <c r="AU109" s="50"/>
      <c r="AV109" s="50"/>
      <c r="AW109" s="48"/>
      <c r="AX109" s="50"/>
      <c r="AY109" s="48"/>
      <c r="AZ109" s="50"/>
      <c r="BA109" s="50"/>
      <c r="BB109" s="50"/>
      <c r="BD109" s="50"/>
      <c r="BH109" s="50"/>
      <c r="BJ109" s="40"/>
    </row>
    <row r="110" spans="2:62" s="33" customFormat="1" ht="12" customHeight="1" x14ac:dyDescent="0.2">
      <c r="B110" s="47" t="s">
        <v>290</v>
      </c>
      <c r="C110" s="40" t="s">
        <v>236</v>
      </c>
      <c r="D110" s="40"/>
      <c r="E110" s="50">
        <v>42</v>
      </c>
      <c r="F110" s="49"/>
      <c r="G110" s="50">
        <v>2</v>
      </c>
      <c r="H110" s="50"/>
      <c r="I110" s="50" t="e">
        <v>#VALUE!</v>
      </c>
      <c r="J110" s="50"/>
      <c r="K110" s="50">
        <v>42</v>
      </c>
      <c r="L110" s="50"/>
      <c r="M110" s="50" t="e">
        <v>#VALUE!</v>
      </c>
      <c r="N110" s="50"/>
      <c r="O110" s="50">
        <v>0</v>
      </c>
      <c r="P110" s="50"/>
      <c r="Q110" s="50" t="e">
        <v>#VALUE!</v>
      </c>
      <c r="R110" s="50"/>
      <c r="S110" s="50">
        <v>44</v>
      </c>
      <c r="T110" s="50"/>
      <c r="U110" s="50">
        <v>42</v>
      </c>
      <c r="V110" s="50"/>
      <c r="W110" s="50">
        <v>0</v>
      </c>
      <c r="X110" s="50"/>
      <c r="Y110" s="50">
        <v>2</v>
      </c>
      <c r="Z110" s="50"/>
      <c r="AA110" s="50">
        <v>0</v>
      </c>
      <c r="AB110" s="50"/>
      <c r="AC110" s="50">
        <v>0</v>
      </c>
      <c r="AD110" s="50"/>
      <c r="AE110" s="50">
        <v>0</v>
      </c>
      <c r="AF110" s="50"/>
      <c r="AG110" s="50">
        <v>0</v>
      </c>
      <c r="AH110" s="1"/>
      <c r="AI110" s="53"/>
      <c r="AJ110" s="50"/>
      <c r="AK110" s="52"/>
      <c r="AL110" s="53"/>
      <c r="AM110" s="50"/>
      <c r="AN110" s="50"/>
      <c r="AO110" s="50"/>
      <c r="AP110" s="50"/>
      <c r="AQ110" s="50"/>
      <c r="AR110" s="50"/>
      <c r="AS110" s="50"/>
      <c r="AT110" s="50"/>
      <c r="AU110" s="50"/>
      <c r="AV110" s="50"/>
      <c r="AW110" s="48"/>
      <c r="AX110" s="50"/>
      <c r="AY110" s="48"/>
      <c r="AZ110" s="50"/>
      <c r="BA110" s="50"/>
      <c r="BB110" s="50"/>
      <c r="BD110" s="50"/>
      <c r="BH110" s="50"/>
      <c r="BJ110" s="40"/>
    </row>
    <row r="111" spans="2:62" s="33" customFormat="1" ht="12" customHeight="1" x14ac:dyDescent="0.2">
      <c r="B111" s="47" t="s">
        <v>291</v>
      </c>
      <c r="C111" s="40" t="s">
        <v>45</v>
      </c>
      <c r="D111" s="40"/>
      <c r="E111" s="50">
        <v>12</v>
      </c>
      <c r="F111" s="49"/>
      <c r="G111" s="50">
        <v>-2</v>
      </c>
      <c r="H111" s="50"/>
      <c r="I111" s="50" t="e">
        <v>#VALUE!</v>
      </c>
      <c r="J111" s="50"/>
      <c r="K111" s="50">
        <v>11</v>
      </c>
      <c r="L111" s="50"/>
      <c r="M111" s="50" t="e">
        <v>#VALUE!</v>
      </c>
      <c r="N111" s="50"/>
      <c r="O111" s="50">
        <v>9</v>
      </c>
      <c r="P111" s="50"/>
      <c r="Q111" s="50" t="e">
        <v>#VALUE!</v>
      </c>
      <c r="R111" s="50"/>
      <c r="S111" s="50">
        <v>2</v>
      </c>
      <c r="T111" s="50"/>
      <c r="U111" s="50">
        <v>0</v>
      </c>
      <c r="V111" s="50"/>
      <c r="W111" s="50">
        <v>0</v>
      </c>
      <c r="X111" s="50"/>
      <c r="Y111" s="50">
        <v>2</v>
      </c>
      <c r="Z111" s="50"/>
      <c r="AA111" s="50">
        <v>0</v>
      </c>
      <c r="AB111" s="50"/>
      <c r="AC111" s="50">
        <v>0</v>
      </c>
      <c r="AD111" s="50"/>
      <c r="AE111" s="50">
        <v>9</v>
      </c>
      <c r="AF111" s="50"/>
      <c r="AG111" s="50">
        <v>0</v>
      </c>
      <c r="AH111" s="1"/>
      <c r="AI111" s="53"/>
      <c r="AK111" s="52"/>
      <c r="AL111" s="53"/>
      <c r="AM111" s="50"/>
      <c r="AN111" s="50"/>
      <c r="AO111" s="50"/>
      <c r="AP111" s="50"/>
      <c r="AQ111" s="50"/>
      <c r="AR111" s="50"/>
      <c r="AS111" s="50"/>
      <c r="AT111" s="50"/>
      <c r="AU111" s="50"/>
      <c r="AV111" s="50"/>
      <c r="AW111" s="48"/>
      <c r="AX111" s="50"/>
      <c r="AY111" s="48"/>
      <c r="AZ111" s="50"/>
      <c r="BA111" s="50"/>
      <c r="BB111" s="50"/>
      <c r="BD111" s="50"/>
      <c r="BH111" s="50"/>
      <c r="BJ111" s="40"/>
    </row>
    <row r="112" spans="2:62" s="33" customFormat="1" ht="12" customHeight="1" x14ac:dyDescent="0.2">
      <c r="B112" s="47" t="s">
        <v>292</v>
      </c>
      <c r="C112" s="40" t="s">
        <v>238</v>
      </c>
      <c r="D112" s="40"/>
      <c r="E112" s="50">
        <v>5</v>
      </c>
      <c r="F112" s="49"/>
      <c r="G112" s="50">
        <v>-5</v>
      </c>
      <c r="H112" s="50"/>
      <c r="I112" s="50" t="e">
        <v>#VALUE!</v>
      </c>
      <c r="J112" s="50"/>
      <c r="K112" s="50">
        <v>0</v>
      </c>
      <c r="L112" s="50"/>
      <c r="M112" s="50" t="e">
        <v>#VALUE!</v>
      </c>
      <c r="N112" s="50"/>
      <c r="O112" s="50">
        <v>0</v>
      </c>
      <c r="P112" s="50"/>
      <c r="Q112" s="50" t="e">
        <v>#VALUE!</v>
      </c>
      <c r="R112" s="50"/>
      <c r="S112" s="50">
        <v>0</v>
      </c>
      <c r="T112" s="50"/>
      <c r="U112" s="50">
        <v>0</v>
      </c>
      <c r="V112" s="50"/>
      <c r="W112" s="50">
        <v>0</v>
      </c>
      <c r="X112" s="50"/>
      <c r="Y112" s="50">
        <v>0</v>
      </c>
      <c r="Z112" s="50"/>
      <c r="AA112" s="50">
        <v>0</v>
      </c>
      <c r="AB112" s="50"/>
      <c r="AC112" s="50">
        <v>0</v>
      </c>
      <c r="AD112" s="50"/>
      <c r="AE112" s="50">
        <v>0</v>
      </c>
      <c r="AF112" s="50"/>
      <c r="AG112" s="50">
        <v>0</v>
      </c>
      <c r="AH112" s="1"/>
      <c r="AI112" s="53"/>
      <c r="AJ112" s="53"/>
      <c r="AK112" s="52"/>
      <c r="AL112" s="53"/>
      <c r="AM112" s="50"/>
      <c r="AN112" s="50"/>
      <c r="AO112" s="50"/>
      <c r="AP112" s="50"/>
      <c r="AQ112" s="50"/>
      <c r="AR112" s="50"/>
      <c r="AS112" s="50"/>
      <c r="AT112" s="50"/>
      <c r="AU112" s="50"/>
      <c r="AV112" s="50"/>
      <c r="AW112" s="48"/>
      <c r="AX112" s="50"/>
      <c r="AY112" s="48"/>
      <c r="AZ112" s="50"/>
      <c r="BA112" s="50"/>
      <c r="BB112" s="50"/>
      <c r="BD112" s="50"/>
      <c r="BH112" s="50"/>
      <c r="BJ112" s="40"/>
    </row>
    <row r="113" spans="2:62" s="33" customFormat="1" ht="12" customHeight="1" x14ac:dyDescent="0.2">
      <c r="B113" s="47" t="s">
        <v>293</v>
      </c>
      <c r="C113" s="40" t="s">
        <v>237</v>
      </c>
      <c r="D113" s="40"/>
      <c r="E113" s="50">
        <v>470</v>
      </c>
      <c r="F113" s="49"/>
      <c r="G113" s="50">
        <v>-150</v>
      </c>
      <c r="H113" s="50"/>
      <c r="I113" s="50" t="e">
        <v>#VALUE!</v>
      </c>
      <c r="J113" s="50"/>
      <c r="K113" s="50">
        <v>318</v>
      </c>
      <c r="L113" s="50"/>
      <c r="M113" s="50" t="e">
        <v>#VALUE!</v>
      </c>
      <c r="N113" s="50"/>
      <c r="O113" s="50">
        <v>256</v>
      </c>
      <c r="P113" s="50"/>
      <c r="Q113" s="50" t="e">
        <v>#VALUE!</v>
      </c>
      <c r="R113" s="50"/>
      <c r="S113" s="50">
        <v>62</v>
      </c>
      <c r="T113" s="50"/>
      <c r="U113" s="50">
        <v>0</v>
      </c>
      <c r="V113" s="50"/>
      <c r="W113" s="50">
        <v>44</v>
      </c>
      <c r="X113" s="50"/>
      <c r="Y113" s="50">
        <v>18</v>
      </c>
      <c r="Z113" s="50"/>
      <c r="AA113" s="50">
        <v>0</v>
      </c>
      <c r="AB113" s="50"/>
      <c r="AC113" s="50">
        <v>45</v>
      </c>
      <c r="AD113" s="50"/>
      <c r="AE113" s="50">
        <v>142</v>
      </c>
      <c r="AF113" s="50"/>
      <c r="AG113" s="50">
        <v>64</v>
      </c>
      <c r="AH113" s="1"/>
      <c r="AI113" s="53"/>
      <c r="AJ113" s="53"/>
      <c r="AK113" s="52"/>
      <c r="AL113" s="53"/>
      <c r="AM113" s="50"/>
      <c r="AN113" s="50"/>
      <c r="AO113" s="50"/>
      <c r="AP113" s="50"/>
      <c r="AQ113" s="50"/>
      <c r="AR113" s="50"/>
      <c r="AS113" s="50"/>
      <c r="AT113" s="50"/>
      <c r="AU113" s="50"/>
      <c r="AV113" s="50"/>
      <c r="AW113" s="48"/>
      <c r="AX113" s="50"/>
      <c r="AY113" s="48"/>
      <c r="AZ113" s="50"/>
      <c r="BA113" s="50"/>
      <c r="BB113" s="50"/>
      <c r="BD113" s="50"/>
      <c r="BH113" s="50"/>
      <c r="BJ113" s="40"/>
    </row>
    <row r="114" spans="2:62" s="33" customFormat="1" ht="12" customHeight="1" x14ac:dyDescent="0.2">
      <c r="B114" s="47" t="s">
        <v>294</v>
      </c>
      <c r="C114" s="40" t="s">
        <v>48</v>
      </c>
      <c r="D114" s="40"/>
      <c r="E114" s="50">
        <v>606</v>
      </c>
      <c r="F114" s="49"/>
      <c r="G114" s="50">
        <v>-6</v>
      </c>
      <c r="H114" s="50"/>
      <c r="I114" s="50" t="e">
        <v>#VALUE!</v>
      </c>
      <c r="J114" s="50"/>
      <c r="K114" s="50">
        <v>23</v>
      </c>
      <c r="L114" s="50"/>
      <c r="M114" s="50" t="e">
        <v>#VALUE!</v>
      </c>
      <c r="N114" s="50"/>
      <c r="O114" s="50">
        <v>100</v>
      </c>
      <c r="P114" s="50"/>
      <c r="Q114" s="50" t="e">
        <v>#VALUE!</v>
      </c>
      <c r="R114" s="50"/>
      <c r="S114" s="50">
        <v>330</v>
      </c>
      <c r="T114" s="50"/>
      <c r="U114" s="50">
        <v>177</v>
      </c>
      <c r="V114" s="50"/>
      <c r="W114" s="50">
        <v>86</v>
      </c>
      <c r="X114" s="50"/>
      <c r="Y114" s="50">
        <v>67</v>
      </c>
      <c r="Z114" s="50"/>
      <c r="AA114" s="50">
        <v>0</v>
      </c>
      <c r="AB114" s="50"/>
      <c r="AC114" s="50">
        <v>0</v>
      </c>
      <c r="AD114" s="50"/>
      <c r="AE114" s="50">
        <v>5</v>
      </c>
      <c r="AF114" s="50"/>
      <c r="AG114" s="50">
        <v>115</v>
      </c>
      <c r="AH114" s="1"/>
      <c r="AI114" s="53"/>
      <c r="AJ114" s="53"/>
      <c r="AK114" s="52"/>
      <c r="AL114" s="53"/>
      <c r="AM114" s="50"/>
      <c r="AN114" s="50"/>
      <c r="AO114" s="50"/>
      <c r="AP114" s="50"/>
      <c r="AQ114" s="50"/>
      <c r="AR114" s="50"/>
      <c r="AS114" s="50"/>
      <c r="AT114" s="50"/>
      <c r="AU114" s="50"/>
      <c r="AV114" s="50"/>
      <c r="AW114" s="48"/>
      <c r="AX114" s="50"/>
      <c r="AY114" s="48"/>
      <c r="AZ114" s="50"/>
      <c r="BA114" s="50"/>
      <c r="BB114" s="50"/>
      <c r="BD114" s="50"/>
      <c r="BH114" s="50"/>
      <c r="BJ114" s="40"/>
    </row>
    <row r="115" spans="2:62" s="33" customFormat="1" ht="12" customHeight="1" x14ac:dyDescent="0.2">
      <c r="B115" s="47" t="s">
        <v>295</v>
      </c>
      <c r="C115" s="40" t="s">
        <v>49</v>
      </c>
      <c r="D115" s="40"/>
      <c r="E115" s="50">
        <v>7004</v>
      </c>
      <c r="F115" s="49"/>
      <c r="G115" s="50">
        <v>203</v>
      </c>
      <c r="H115" s="50"/>
      <c r="I115" s="50" t="e">
        <v>#VALUE!</v>
      </c>
      <c r="J115" s="50"/>
      <c r="K115" s="50">
        <v>5626</v>
      </c>
      <c r="L115" s="50"/>
      <c r="M115" s="50" t="e">
        <v>#VALUE!</v>
      </c>
      <c r="N115" s="50"/>
      <c r="O115" s="50">
        <v>1413</v>
      </c>
      <c r="P115" s="50"/>
      <c r="Q115" s="50" t="e">
        <v>#VALUE!</v>
      </c>
      <c r="R115" s="50"/>
      <c r="S115" s="50">
        <v>5106</v>
      </c>
      <c r="T115" s="50"/>
      <c r="U115" s="50">
        <v>782</v>
      </c>
      <c r="V115" s="50"/>
      <c r="W115" s="50">
        <v>3864</v>
      </c>
      <c r="X115" s="50"/>
      <c r="Y115" s="50">
        <v>460</v>
      </c>
      <c r="Z115" s="50"/>
      <c r="AA115" s="50">
        <v>0</v>
      </c>
      <c r="AB115" s="121"/>
      <c r="AC115" s="50">
        <v>85</v>
      </c>
      <c r="AD115" s="50"/>
      <c r="AE115" s="50">
        <v>709</v>
      </c>
      <c r="AF115" s="50"/>
      <c r="AG115" s="50">
        <v>510</v>
      </c>
      <c r="AH115" s="1"/>
      <c r="AI115" s="53"/>
      <c r="AJ115" s="53"/>
      <c r="AK115" s="52"/>
      <c r="AL115" s="53"/>
      <c r="AM115" s="50"/>
      <c r="AN115" s="50"/>
      <c r="AO115" s="50"/>
      <c r="AP115" s="50"/>
      <c r="AQ115" s="50"/>
      <c r="AR115" s="50"/>
      <c r="AS115" s="50"/>
      <c r="AT115" s="50"/>
      <c r="AU115" s="50"/>
      <c r="AV115" s="50"/>
      <c r="AW115" s="48"/>
      <c r="AX115" s="50"/>
      <c r="AY115" s="48"/>
      <c r="AZ115" s="50"/>
      <c r="BA115" s="50"/>
      <c r="BB115" s="50"/>
      <c r="BD115" s="50"/>
      <c r="BH115" s="50"/>
      <c r="BJ115" s="40"/>
    </row>
    <row r="116" spans="2:62" s="33" customFormat="1" ht="12" customHeight="1" x14ac:dyDescent="0.2">
      <c r="B116" s="47" t="s">
        <v>296</v>
      </c>
      <c r="C116" s="40" t="s">
        <v>27</v>
      </c>
      <c r="D116" s="40"/>
      <c r="E116" s="50">
        <v>6693</v>
      </c>
      <c r="F116" s="49"/>
      <c r="G116" s="50">
        <v>-161</v>
      </c>
      <c r="H116" s="50"/>
      <c r="I116" s="50" t="e">
        <v>#VALUE!</v>
      </c>
      <c r="J116" s="50"/>
      <c r="K116" s="50">
        <v>1200</v>
      </c>
      <c r="L116" s="50"/>
      <c r="M116" s="50" t="e">
        <v>#VALUE!</v>
      </c>
      <c r="N116" s="50"/>
      <c r="O116" s="50">
        <v>563</v>
      </c>
      <c r="P116" s="50"/>
      <c r="Q116" s="50" t="e">
        <v>#VALUE!</v>
      </c>
      <c r="R116" s="50"/>
      <c r="S116" s="50">
        <v>3549</v>
      </c>
      <c r="T116" s="50"/>
      <c r="U116" s="50">
        <v>148</v>
      </c>
      <c r="V116" s="50"/>
      <c r="W116" s="50">
        <v>1898</v>
      </c>
      <c r="X116" s="50"/>
      <c r="Y116" s="50">
        <v>1504</v>
      </c>
      <c r="Z116" s="50"/>
      <c r="AA116" s="50">
        <v>0</v>
      </c>
      <c r="AB116" s="50"/>
      <c r="AC116" s="50">
        <v>223</v>
      </c>
      <c r="AD116" s="50"/>
      <c r="AE116" s="50">
        <v>592</v>
      </c>
      <c r="AF116" s="50"/>
      <c r="AG116" s="50">
        <v>897</v>
      </c>
      <c r="AH116" s="1"/>
      <c r="AI116" s="53"/>
      <c r="AJ116" s="53"/>
      <c r="AK116" s="52"/>
      <c r="AL116" s="53"/>
      <c r="AM116" s="50"/>
      <c r="AN116" s="50"/>
      <c r="AO116" s="50"/>
      <c r="AP116" s="50"/>
      <c r="AQ116" s="50"/>
      <c r="AR116" s="50"/>
      <c r="AS116" s="50"/>
      <c r="AT116" s="50"/>
      <c r="AU116" s="50"/>
      <c r="AV116" s="50"/>
      <c r="AW116" s="48"/>
      <c r="AX116" s="50"/>
      <c r="AY116" s="48"/>
      <c r="AZ116" s="50"/>
      <c r="BA116" s="50"/>
      <c r="BB116" s="50"/>
      <c r="BD116" s="50"/>
      <c r="BH116" s="50"/>
      <c r="BJ116" s="40"/>
    </row>
    <row r="117" spans="2:62" s="33" customFormat="1" ht="12" customHeight="1" x14ac:dyDescent="0.2">
      <c r="B117" s="47" t="s">
        <v>297</v>
      </c>
      <c r="C117" s="40" t="s">
        <v>340</v>
      </c>
      <c r="D117" s="40"/>
      <c r="E117" s="50">
        <v>21</v>
      </c>
      <c r="F117" s="49"/>
      <c r="G117" s="50">
        <v>21</v>
      </c>
      <c r="H117" s="50"/>
      <c r="I117" s="50" t="e">
        <v>#VALUE!</v>
      </c>
      <c r="J117" s="50"/>
      <c r="K117" s="50">
        <v>26</v>
      </c>
      <c r="L117" s="50"/>
      <c r="M117" s="50" t="e">
        <v>#VALUE!</v>
      </c>
      <c r="N117" s="50"/>
      <c r="O117" s="50">
        <v>5</v>
      </c>
      <c r="P117" s="50"/>
      <c r="Q117" s="50" t="e">
        <v>#VALUE!</v>
      </c>
      <c r="R117" s="50"/>
      <c r="S117" s="50">
        <v>26</v>
      </c>
      <c r="T117" s="50"/>
      <c r="U117" s="50">
        <v>0</v>
      </c>
      <c r="V117" s="50"/>
      <c r="W117" s="50">
        <v>26</v>
      </c>
      <c r="X117" s="50"/>
      <c r="Y117" s="50">
        <v>0</v>
      </c>
      <c r="Z117" s="50"/>
      <c r="AA117" s="50">
        <v>0</v>
      </c>
      <c r="AB117" s="50"/>
      <c r="AC117" s="50">
        <v>0</v>
      </c>
      <c r="AD117" s="50"/>
      <c r="AE117" s="50">
        <v>58</v>
      </c>
      <c r="AF117" s="50"/>
      <c r="AG117" s="50">
        <v>14</v>
      </c>
      <c r="AH117" s="1"/>
      <c r="AI117" s="53"/>
      <c r="AJ117" s="53"/>
      <c r="AK117" s="52"/>
      <c r="AL117" s="53"/>
      <c r="AM117" s="50"/>
      <c r="AN117" s="50"/>
      <c r="AO117" s="50"/>
      <c r="AP117" s="50"/>
      <c r="AQ117" s="50"/>
      <c r="AR117" s="50"/>
      <c r="AS117" s="50"/>
      <c r="AT117" s="50"/>
      <c r="AU117" s="50"/>
      <c r="AV117" s="50"/>
      <c r="AW117" s="48"/>
      <c r="AX117" s="50"/>
      <c r="AY117" s="48"/>
      <c r="AZ117" s="50"/>
      <c r="BA117" s="50"/>
      <c r="BB117" s="50"/>
      <c r="BD117" s="50"/>
      <c r="BH117" s="50"/>
      <c r="BJ117" s="40"/>
    </row>
    <row r="118" spans="2:62" s="33" customFormat="1" ht="12" customHeight="1" x14ac:dyDescent="0.2">
      <c r="B118" s="47" t="s">
        <v>298</v>
      </c>
      <c r="C118" s="40" t="s">
        <v>35</v>
      </c>
      <c r="D118" s="40"/>
      <c r="E118" s="50">
        <v>15198</v>
      </c>
      <c r="F118" s="49"/>
      <c r="G118" s="50">
        <v>348</v>
      </c>
      <c r="H118" s="50"/>
      <c r="I118" s="50" t="e">
        <v>#VALUE!</v>
      </c>
      <c r="J118" s="50"/>
      <c r="K118" s="50">
        <v>9708</v>
      </c>
      <c r="L118" s="50"/>
      <c r="M118" s="50" t="e">
        <v>#VALUE!</v>
      </c>
      <c r="N118" s="50"/>
      <c r="O118" s="50">
        <v>5673</v>
      </c>
      <c r="P118" s="50"/>
      <c r="Q118" s="50" t="e">
        <v>#VALUE!</v>
      </c>
      <c r="R118" s="50"/>
      <c r="S118" s="50">
        <v>7737</v>
      </c>
      <c r="T118" s="50"/>
      <c r="U118" s="50">
        <v>1072</v>
      </c>
      <c r="V118" s="50"/>
      <c r="W118" s="50">
        <v>5866</v>
      </c>
      <c r="X118" s="50"/>
      <c r="Y118" s="50">
        <v>798</v>
      </c>
      <c r="Z118" s="50"/>
      <c r="AA118" s="50">
        <v>-2</v>
      </c>
      <c r="AB118" s="50"/>
      <c r="AC118" s="50">
        <v>1427</v>
      </c>
      <c r="AD118" s="50"/>
      <c r="AE118" s="50" t="e">
        <v>#VALUE!</v>
      </c>
      <c r="AF118" s="50"/>
      <c r="AG118" s="50">
        <v>280</v>
      </c>
      <c r="AH118" s="1"/>
      <c r="AI118" s="53"/>
      <c r="AJ118" s="53"/>
      <c r="AK118" s="52"/>
      <c r="AL118" s="53"/>
      <c r="AM118" s="50"/>
      <c r="AN118" s="50"/>
      <c r="AO118" s="50"/>
      <c r="AP118" s="50"/>
      <c r="AQ118" s="50"/>
      <c r="AR118" s="50"/>
      <c r="AS118" s="50"/>
      <c r="AT118" s="50"/>
      <c r="AU118" s="50"/>
      <c r="AV118" s="50"/>
      <c r="AW118" s="48"/>
      <c r="AX118" s="50"/>
      <c r="AY118" s="48"/>
      <c r="AZ118" s="50"/>
      <c r="BA118" s="50"/>
      <c r="BB118" s="50"/>
      <c r="BD118" s="50"/>
      <c r="BH118" s="50"/>
      <c r="BJ118" s="40"/>
    </row>
    <row r="119" spans="2:62" s="33" customFormat="1" ht="12" customHeight="1" x14ac:dyDescent="0.2">
      <c r="B119" s="47" t="s">
        <v>299</v>
      </c>
      <c r="C119" s="40" t="s">
        <v>38</v>
      </c>
      <c r="D119" s="40"/>
      <c r="E119" s="50">
        <v>12925</v>
      </c>
      <c r="F119" s="49"/>
      <c r="G119" s="50">
        <v>-1048</v>
      </c>
      <c r="H119" s="50"/>
      <c r="I119" s="50" t="e">
        <v>#VALUE!</v>
      </c>
      <c r="J119" s="50"/>
      <c r="K119" s="50">
        <v>11809</v>
      </c>
      <c r="L119" s="50"/>
      <c r="M119" s="50" t="e">
        <v>#VALUE!</v>
      </c>
      <c r="N119" s="50"/>
      <c r="O119" s="50">
        <v>6036</v>
      </c>
      <c r="P119" s="50"/>
      <c r="Q119" s="50" t="e">
        <v>#VALUE!</v>
      </c>
      <c r="R119" s="50"/>
      <c r="S119" s="50">
        <v>4377</v>
      </c>
      <c r="T119" s="50"/>
      <c r="U119" s="50">
        <v>447</v>
      </c>
      <c r="V119" s="50"/>
      <c r="W119" s="50">
        <v>2555</v>
      </c>
      <c r="X119" s="50"/>
      <c r="Y119" s="50">
        <v>1374</v>
      </c>
      <c r="Z119" s="50"/>
      <c r="AA119" s="50">
        <v>0</v>
      </c>
      <c r="AB119" s="50"/>
      <c r="AC119" s="50">
        <v>1059</v>
      </c>
      <c r="AD119" s="50"/>
      <c r="AE119" s="50" t="e">
        <v>#VALUE!</v>
      </c>
      <c r="AF119" s="50"/>
      <c r="AG119" s="50">
        <v>1421</v>
      </c>
      <c r="AH119" s="1"/>
      <c r="AI119" s="53"/>
      <c r="AJ119" s="53"/>
      <c r="AK119" s="52"/>
      <c r="AL119" s="53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48"/>
      <c r="AX119" s="50"/>
      <c r="AY119" s="48"/>
      <c r="AZ119" s="50"/>
      <c r="BA119" s="50"/>
      <c r="BB119" s="50"/>
      <c r="BD119" s="50"/>
      <c r="BH119" s="50"/>
      <c r="BJ119" s="40"/>
    </row>
    <row r="120" spans="2:62" s="33" customFormat="1" ht="12" customHeight="1" x14ac:dyDescent="0.2">
      <c r="B120" s="47" t="s">
        <v>300</v>
      </c>
      <c r="C120" s="40" t="s">
        <v>39</v>
      </c>
      <c r="D120" s="40"/>
      <c r="E120" s="50">
        <v>383</v>
      </c>
      <c r="F120" s="49"/>
      <c r="G120" s="50">
        <v>39</v>
      </c>
      <c r="H120" s="50"/>
      <c r="I120" s="50" t="e">
        <v>#VALUE!</v>
      </c>
      <c r="J120" s="50"/>
      <c r="K120" s="50">
        <v>201</v>
      </c>
      <c r="L120" s="50"/>
      <c r="M120" s="50" t="e">
        <v>#VALUE!</v>
      </c>
      <c r="N120" s="50"/>
      <c r="O120" s="50">
        <v>91</v>
      </c>
      <c r="P120" s="50"/>
      <c r="Q120" s="50" t="e">
        <v>#VALUE!</v>
      </c>
      <c r="R120" s="50"/>
      <c r="S120" s="50">
        <v>332</v>
      </c>
      <c r="T120" s="50"/>
      <c r="U120" s="50">
        <v>12</v>
      </c>
      <c r="V120" s="50"/>
      <c r="W120" s="50">
        <v>92</v>
      </c>
      <c r="X120" s="50"/>
      <c r="Y120" s="50">
        <v>226</v>
      </c>
      <c r="Z120" s="50"/>
      <c r="AA120" s="50">
        <v>0</v>
      </c>
      <c r="AB120" s="50"/>
      <c r="AC120" s="50">
        <v>8</v>
      </c>
      <c r="AD120" s="50"/>
      <c r="AE120" s="50" t="e">
        <v>#VALUE!</v>
      </c>
      <c r="AF120" s="50"/>
      <c r="AG120" s="50">
        <v>12</v>
      </c>
      <c r="AH120" s="1"/>
      <c r="AI120" s="53"/>
      <c r="AJ120" s="53"/>
      <c r="AK120" s="52"/>
      <c r="AL120" s="53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48"/>
      <c r="AX120" s="50"/>
      <c r="AY120" s="48"/>
      <c r="AZ120" s="50"/>
      <c r="BA120" s="50"/>
      <c r="BB120" s="50"/>
      <c r="BD120" s="50"/>
      <c r="BH120" s="50"/>
      <c r="BJ120" s="40"/>
    </row>
    <row r="121" spans="2:62" s="33" customFormat="1" ht="12" customHeight="1" x14ac:dyDescent="0.2">
      <c r="B121" s="47" t="s">
        <v>301</v>
      </c>
      <c r="C121" s="40" t="s">
        <v>260</v>
      </c>
      <c r="D121" s="40"/>
      <c r="E121" s="50">
        <v>69644</v>
      </c>
      <c r="F121" s="49"/>
      <c r="G121" s="50">
        <v>-394</v>
      </c>
      <c r="H121" s="50"/>
      <c r="I121" s="50" t="e">
        <v>#VALUE!</v>
      </c>
      <c r="J121" s="50"/>
      <c r="K121" s="50">
        <v>3999</v>
      </c>
      <c r="L121" s="50"/>
      <c r="M121" s="50" t="e">
        <v>#VALUE!</v>
      </c>
      <c r="N121" s="50"/>
      <c r="O121" s="50">
        <v>2857</v>
      </c>
      <c r="P121" s="50"/>
      <c r="Q121" s="50" t="e">
        <v>#VALUE!</v>
      </c>
      <c r="R121" s="50"/>
      <c r="S121" s="50">
        <v>53108</v>
      </c>
      <c r="T121" s="50"/>
      <c r="U121" s="50">
        <v>7767</v>
      </c>
      <c r="V121" s="50"/>
      <c r="W121" s="50">
        <v>17957</v>
      </c>
      <c r="X121" s="50"/>
      <c r="Y121" s="50">
        <v>27384</v>
      </c>
      <c r="Z121" s="50"/>
      <c r="AA121" s="50">
        <v>0</v>
      </c>
      <c r="AB121" s="50"/>
      <c r="AC121" s="50">
        <v>2620</v>
      </c>
      <c r="AD121" s="50"/>
      <c r="AE121" s="50" t="e">
        <v>#VALUE!</v>
      </c>
      <c r="AF121" s="50"/>
      <c r="AG121" s="50">
        <v>11239</v>
      </c>
      <c r="AH121" s="1"/>
      <c r="AI121" s="53"/>
      <c r="AJ121" s="53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48"/>
      <c r="AX121" s="50"/>
      <c r="AY121" s="48"/>
      <c r="AZ121" s="50"/>
      <c r="BA121" s="50"/>
      <c r="BB121" s="50"/>
      <c r="BD121" s="50"/>
      <c r="BH121" s="50"/>
      <c r="BJ121" s="40"/>
    </row>
    <row r="122" spans="2:62" s="33" customFormat="1" ht="12" customHeight="1" x14ac:dyDescent="0.2">
      <c r="B122" s="47" t="s">
        <v>302</v>
      </c>
      <c r="C122" s="40" t="s">
        <v>40</v>
      </c>
      <c r="D122" s="40"/>
      <c r="E122" s="50">
        <v>5</v>
      </c>
      <c r="F122" s="49"/>
      <c r="G122" s="50">
        <v>0</v>
      </c>
      <c r="H122" s="50"/>
      <c r="I122" s="50" t="e">
        <v>#VALUE!</v>
      </c>
      <c r="J122" s="50"/>
      <c r="K122" s="50">
        <v>5</v>
      </c>
      <c r="L122" s="50"/>
      <c r="M122" s="50" t="e">
        <v>#VALUE!</v>
      </c>
      <c r="N122" s="50"/>
      <c r="O122" s="50">
        <v>0</v>
      </c>
      <c r="P122" s="50"/>
      <c r="Q122" s="50" t="e">
        <v>#VALUE!</v>
      </c>
      <c r="R122" s="50"/>
      <c r="S122" s="50">
        <v>5</v>
      </c>
      <c r="T122" s="50"/>
      <c r="U122" s="50">
        <v>0</v>
      </c>
      <c r="V122" s="50"/>
      <c r="W122" s="50">
        <v>0</v>
      </c>
      <c r="X122" s="50"/>
      <c r="Y122" s="50">
        <v>5</v>
      </c>
      <c r="Z122" s="50"/>
      <c r="AA122" s="50">
        <v>0</v>
      </c>
      <c r="AB122" s="50"/>
      <c r="AC122" s="50">
        <v>0</v>
      </c>
      <c r="AD122" s="50"/>
      <c r="AE122" s="50" t="e">
        <v>#VALUE!</v>
      </c>
      <c r="AF122" s="50"/>
      <c r="AG122" s="50">
        <v>0</v>
      </c>
      <c r="AH122" s="1"/>
      <c r="AI122" s="53"/>
      <c r="AJ122" s="53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48"/>
      <c r="AX122" s="50"/>
      <c r="AY122" s="48"/>
      <c r="AZ122" s="50"/>
      <c r="BA122" s="50"/>
      <c r="BB122" s="50"/>
      <c r="BD122" s="50"/>
      <c r="BH122" s="50"/>
      <c r="BJ122" s="40"/>
    </row>
    <row r="123" spans="2:62" s="33" customFormat="1" ht="12" customHeight="1" x14ac:dyDescent="0.2">
      <c r="B123" s="47" t="s">
        <v>303</v>
      </c>
      <c r="C123" s="40" t="s">
        <v>53</v>
      </c>
      <c r="D123" s="40"/>
      <c r="E123" s="50">
        <v>2</v>
      </c>
      <c r="F123" s="49"/>
      <c r="G123" s="50">
        <v>0</v>
      </c>
      <c r="H123" s="50"/>
      <c r="I123" s="50" t="e">
        <v>#VALUE!</v>
      </c>
      <c r="J123" s="50"/>
      <c r="K123" s="50">
        <v>2</v>
      </c>
      <c r="L123" s="50"/>
      <c r="M123" s="50" t="e">
        <v>#VALUE!</v>
      </c>
      <c r="N123" s="50"/>
      <c r="O123" s="50">
        <v>0</v>
      </c>
      <c r="P123" s="50"/>
      <c r="Q123" s="50" t="e">
        <v>#VALUE!</v>
      </c>
      <c r="R123" s="50"/>
      <c r="S123" s="50">
        <v>2</v>
      </c>
      <c r="T123" s="50"/>
      <c r="U123" s="50">
        <v>0</v>
      </c>
      <c r="V123" s="50"/>
      <c r="W123" s="50">
        <v>0</v>
      </c>
      <c r="X123" s="50"/>
      <c r="Y123" s="50">
        <v>2</v>
      </c>
      <c r="Z123" s="50"/>
      <c r="AA123" s="50">
        <v>0</v>
      </c>
      <c r="AB123" s="50"/>
      <c r="AC123" s="50">
        <v>0</v>
      </c>
      <c r="AD123" s="50"/>
      <c r="AE123" s="50" t="e">
        <v>#VALUE!</v>
      </c>
      <c r="AF123" s="50"/>
      <c r="AG123" s="50">
        <v>0</v>
      </c>
      <c r="AH123" s="1"/>
      <c r="AI123" s="53"/>
      <c r="AJ123" s="53"/>
      <c r="AK123" s="52"/>
      <c r="AL123" s="53"/>
      <c r="AM123" s="50"/>
      <c r="AN123" s="50"/>
      <c r="AO123" s="50"/>
      <c r="AP123" s="50"/>
      <c r="AQ123" s="50"/>
      <c r="AR123" s="50"/>
      <c r="AS123" s="50"/>
      <c r="AT123" s="50"/>
      <c r="AU123" s="50"/>
      <c r="AV123" s="50"/>
      <c r="AW123" s="48"/>
      <c r="AX123" s="50"/>
      <c r="AY123" s="48"/>
      <c r="AZ123" s="50"/>
      <c r="BA123" s="50"/>
      <c r="BB123" s="50"/>
      <c r="BD123" s="50"/>
      <c r="BH123" s="50"/>
      <c r="BJ123" s="40"/>
    </row>
    <row r="124" spans="2:62" s="33" customFormat="1" ht="12" customHeight="1" x14ac:dyDescent="0.2">
      <c r="B124" s="47" t="s">
        <v>304</v>
      </c>
      <c r="C124" s="40" t="s">
        <v>60</v>
      </c>
      <c r="D124" s="40"/>
      <c r="E124" s="50">
        <v>2069</v>
      </c>
      <c r="F124" s="49"/>
      <c r="G124" s="50">
        <v>-68</v>
      </c>
      <c r="H124" s="50"/>
      <c r="I124" s="50" t="e">
        <v>#VALUE!</v>
      </c>
      <c r="J124" s="50"/>
      <c r="K124" s="50">
        <v>897</v>
      </c>
      <c r="L124" s="50"/>
      <c r="M124" s="50" t="e">
        <v>#VALUE!</v>
      </c>
      <c r="N124" s="50"/>
      <c r="O124" s="50">
        <v>176</v>
      </c>
      <c r="P124" s="50"/>
      <c r="Q124" s="50" t="e">
        <v>#VALUE!</v>
      </c>
      <c r="R124" s="50"/>
      <c r="S124" s="50">
        <v>1372</v>
      </c>
      <c r="T124" s="50"/>
      <c r="U124" s="50">
        <v>286</v>
      </c>
      <c r="V124" s="50"/>
      <c r="W124" s="50">
        <v>653</v>
      </c>
      <c r="X124" s="50"/>
      <c r="Y124" s="50">
        <v>403</v>
      </c>
      <c r="Z124" s="50"/>
      <c r="AA124" s="50">
        <v>32</v>
      </c>
      <c r="AB124" s="50"/>
      <c r="AC124" s="50">
        <v>6</v>
      </c>
      <c r="AD124" s="50"/>
      <c r="AE124" s="50" t="e">
        <v>#VALUE!</v>
      </c>
      <c r="AF124" s="50"/>
      <c r="AG124" s="50">
        <v>11</v>
      </c>
      <c r="AH124" s="1"/>
      <c r="AI124" s="53"/>
      <c r="AJ124" s="53"/>
      <c r="AK124" s="52"/>
      <c r="AL124" s="53"/>
      <c r="AM124" s="50"/>
      <c r="AN124" s="50"/>
      <c r="AO124" s="50"/>
      <c r="AP124" s="50"/>
      <c r="AQ124" s="50"/>
      <c r="AR124" s="50"/>
      <c r="AS124" s="50"/>
      <c r="AT124" s="50"/>
      <c r="AU124" s="50"/>
      <c r="AV124" s="50"/>
      <c r="AW124" s="48"/>
      <c r="AX124" s="50"/>
      <c r="AY124" s="48"/>
      <c r="AZ124" s="50"/>
      <c r="BA124" s="50"/>
      <c r="BB124" s="50"/>
      <c r="BD124" s="50"/>
      <c r="BF124" s="50"/>
      <c r="BH124" s="50"/>
      <c r="BJ124" s="40"/>
    </row>
    <row r="125" spans="2:62" s="33" customFormat="1" ht="12" customHeight="1" x14ac:dyDescent="0.2">
      <c r="B125" s="47" t="s">
        <v>305</v>
      </c>
      <c r="C125" s="40" t="s">
        <v>57</v>
      </c>
      <c r="D125" s="40"/>
      <c r="E125" s="50">
        <v>79</v>
      </c>
      <c r="F125" s="49"/>
      <c r="G125" s="50">
        <v>0</v>
      </c>
      <c r="H125" s="50"/>
      <c r="I125" s="50" t="e">
        <v>#VALUE!</v>
      </c>
      <c r="J125" s="50"/>
      <c r="K125" s="50">
        <v>79</v>
      </c>
      <c r="L125" s="50"/>
      <c r="M125" s="50" t="e">
        <v>#VALUE!</v>
      </c>
      <c r="N125" s="50"/>
      <c r="O125" s="50">
        <v>17</v>
      </c>
      <c r="P125" s="50"/>
      <c r="Q125" s="50" t="e">
        <v>#VALUE!</v>
      </c>
      <c r="R125" s="50"/>
      <c r="S125" s="50">
        <v>55</v>
      </c>
      <c r="T125" s="50"/>
      <c r="U125" s="50">
        <v>0</v>
      </c>
      <c r="V125" s="50"/>
      <c r="W125" s="50">
        <v>30</v>
      </c>
      <c r="X125" s="50"/>
      <c r="Y125" s="50">
        <v>23</v>
      </c>
      <c r="Z125" s="50"/>
      <c r="AA125" s="50">
        <v>0</v>
      </c>
      <c r="AB125" s="50"/>
      <c r="AC125" s="50">
        <v>0</v>
      </c>
      <c r="AD125" s="50"/>
      <c r="AE125" s="50" t="e">
        <v>#VALUE!</v>
      </c>
      <c r="AF125" s="50"/>
      <c r="AG125" s="50">
        <v>17</v>
      </c>
      <c r="AH125" s="1"/>
      <c r="AI125" s="53"/>
      <c r="AJ125" s="53"/>
      <c r="AK125" s="52"/>
      <c r="AL125" s="53"/>
      <c r="AM125" s="50"/>
      <c r="AN125" s="48"/>
      <c r="AO125" s="48"/>
      <c r="AP125" s="48"/>
      <c r="AQ125" s="48"/>
      <c r="AR125" s="48"/>
      <c r="AS125" s="48"/>
      <c r="AT125" s="48"/>
      <c r="AU125" s="48"/>
      <c r="AV125" s="48"/>
      <c r="AW125" s="48"/>
      <c r="AX125" s="48"/>
      <c r="AY125" s="48"/>
      <c r="AZ125" s="48"/>
      <c r="BA125" s="48"/>
      <c r="BB125" s="48"/>
      <c r="BC125" s="48"/>
      <c r="BD125" s="48"/>
      <c r="BE125" s="48"/>
      <c r="BF125" s="48"/>
      <c r="BG125" s="48"/>
      <c r="BH125" s="48"/>
      <c r="BI125" s="48"/>
      <c r="BJ125" s="48"/>
    </row>
    <row r="126" spans="2:62" s="33" customFormat="1" ht="12" customHeight="1" x14ac:dyDescent="0.2">
      <c r="B126" s="47" t="s">
        <v>306</v>
      </c>
      <c r="C126" s="40" t="s">
        <v>62</v>
      </c>
      <c r="D126" s="40"/>
      <c r="E126" s="50">
        <v>735</v>
      </c>
      <c r="F126" s="49"/>
      <c r="G126" s="50">
        <v>-106</v>
      </c>
      <c r="H126" s="50"/>
      <c r="I126" s="50" t="e">
        <v>#VALUE!</v>
      </c>
      <c r="J126" s="50"/>
      <c r="K126" s="50">
        <v>309</v>
      </c>
      <c r="L126" s="50"/>
      <c r="M126" s="50" t="e">
        <v>#VALUE!</v>
      </c>
      <c r="N126" s="50"/>
      <c r="O126" s="50">
        <v>71</v>
      </c>
      <c r="P126" s="50"/>
      <c r="Q126" s="50" t="e">
        <v>#VALUE!</v>
      </c>
      <c r="R126" s="50"/>
      <c r="S126" s="50">
        <v>557</v>
      </c>
      <c r="T126" s="50"/>
      <c r="U126" s="50">
        <v>86</v>
      </c>
      <c r="V126" s="50"/>
      <c r="W126" s="50">
        <v>370</v>
      </c>
      <c r="X126" s="50"/>
      <c r="Y126" s="50">
        <v>101</v>
      </c>
      <c r="Z126" s="50"/>
      <c r="AA126" s="50">
        <v>0</v>
      </c>
      <c r="AB126" s="50"/>
      <c r="AC126" s="50">
        <v>20</v>
      </c>
      <c r="AD126" s="50"/>
      <c r="AE126" s="50" t="e">
        <v>#VALUE!</v>
      </c>
      <c r="AF126" s="50"/>
      <c r="AG126" s="50">
        <v>8</v>
      </c>
      <c r="AH126" s="1"/>
      <c r="AI126" s="53"/>
      <c r="AJ126" s="53"/>
      <c r="AK126" s="52"/>
      <c r="AL126" s="53"/>
      <c r="AM126" s="50"/>
      <c r="AN126" s="55"/>
      <c r="AP126" s="48"/>
      <c r="AV126" s="48"/>
      <c r="AW126" s="48"/>
      <c r="AX126" s="40"/>
      <c r="AY126" s="48"/>
      <c r="AZ126" s="48"/>
    </row>
    <row r="127" spans="2:62" s="33" customFormat="1" ht="12" customHeight="1" x14ac:dyDescent="0.2">
      <c r="B127" s="47" t="s">
        <v>307</v>
      </c>
      <c r="C127" s="40" t="s">
        <v>317</v>
      </c>
      <c r="D127" s="40"/>
      <c r="E127" s="50">
        <v>59311</v>
      </c>
      <c r="F127" s="49"/>
      <c r="G127" s="50">
        <v>-3676</v>
      </c>
      <c r="H127" s="50"/>
      <c r="I127" s="50" t="e">
        <v>#VALUE!</v>
      </c>
      <c r="J127" s="50"/>
      <c r="K127" s="50">
        <v>14758</v>
      </c>
      <c r="L127" s="50"/>
      <c r="M127" s="50" t="e">
        <v>#VALUE!</v>
      </c>
      <c r="N127" s="50"/>
      <c r="O127" s="50">
        <v>7779</v>
      </c>
      <c r="P127" s="50"/>
      <c r="Q127" s="50" t="e">
        <v>#VALUE!</v>
      </c>
      <c r="R127" s="50"/>
      <c r="S127" s="50">
        <v>39790</v>
      </c>
      <c r="T127" s="50"/>
      <c r="U127" s="50">
        <v>3605</v>
      </c>
      <c r="V127" s="50"/>
      <c r="W127" s="50">
        <v>25654</v>
      </c>
      <c r="X127" s="50"/>
      <c r="Y127" s="50">
        <v>10551</v>
      </c>
      <c r="Z127" s="50"/>
      <c r="AA127" s="50">
        <v>-24</v>
      </c>
      <c r="AB127" s="50"/>
      <c r="AC127" s="50">
        <v>3108</v>
      </c>
      <c r="AD127" s="50"/>
      <c r="AE127" s="50" t="e">
        <v>#VALUE!</v>
      </c>
      <c r="AF127" s="50"/>
      <c r="AG127" s="50">
        <v>4793</v>
      </c>
      <c r="AH127" s="1"/>
      <c r="AI127" s="53"/>
      <c r="AJ127" s="53"/>
      <c r="AK127" s="52"/>
      <c r="AL127" s="53"/>
      <c r="AM127" s="50"/>
      <c r="AP127" s="48"/>
      <c r="AS127" s="48"/>
      <c r="AT127" s="48"/>
      <c r="AV127" s="48"/>
      <c r="AW127" s="48"/>
      <c r="AX127" s="40"/>
      <c r="AY127" s="48"/>
      <c r="AZ127" s="48"/>
    </row>
    <row r="128" spans="2:62" s="33" customFormat="1" ht="12" customHeight="1" x14ac:dyDescent="0.2">
      <c r="B128" s="47" t="s">
        <v>308</v>
      </c>
      <c r="C128" s="40" t="s">
        <v>322</v>
      </c>
      <c r="D128" s="40"/>
      <c r="E128" s="50">
        <v>129</v>
      </c>
      <c r="F128" s="49"/>
      <c r="G128" s="50">
        <v>-71</v>
      </c>
      <c r="H128" s="50"/>
      <c r="I128" s="50" t="e">
        <v>#VALUE!</v>
      </c>
      <c r="J128" s="50"/>
      <c r="K128" s="50">
        <v>58</v>
      </c>
      <c r="L128" s="50"/>
      <c r="M128" s="50" t="e">
        <v>#VALUE!</v>
      </c>
      <c r="N128" s="50"/>
      <c r="O128" s="50">
        <v>0</v>
      </c>
      <c r="P128" s="50"/>
      <c r="Q128" s="50" t="e">
        <v>#VALUE!</v>
      </c>
      <c r="R128" s="50"/>
      <c r="S128" s="50">
        <v>58</v>
      </c>
      <c r="T128" s="50"/>
      <c r="U128" s="50">
        <v>2</v>
      </c>
      <c r="V128" s="50"/>
      <c r="W128" s="50">
        <v>47</v>
      </c>
      <c r="X128" s="50"/>
      <c r="Y128" s="50">
        <v>9</v>
      </c>
      <c r="Z128" s="50"/>
      <c r="AA128" s="50">
        <v>0</v>
      </c>
      <c r="AB128" s="50"/>
      <c r="AC128" s="50">
        <v>0</v>
      </c>
      <c r="AD128" s="50"/>
      <c r="AE128" s="50" t="e">
        <v>#VALUE!</v>
      </c>
      <c r="AF128" s="50"/>
      <c r="AG128" s="50">
        <v>0</v>
      </c>
      <c r="AH128" s="1"/>
      <c r="AI128" s="53"/>
      <c r="AJ128" s="53"/>
      <c r="AK128" s="52"/>
      <c r="AL128" s="53"/>
      <c r="AM128" s="50"/>
      <c r="AS128" s="48"/>
      <c r="AV128" s="48"/>
      <c r="AW128" s="48"/>
      <c r="AX128" s="40"/>
      <c r="AY128" s="48"/>
      <c r="AZ128" s="48"/>
    </row>
    <row r="129" spans="2:62" s="33" customFormat="1" ht="12" customHeight="1" x14ac:dyDescent="0.2">
      <c r="B129" s="47" t="s">
        <v>309</v>
      </c>
      <c r="C129" s="40" t="s">
        <v>55</v>
      </c>
      <c r="D129" s="40"/>
      <c r="E129" s="50">
        <v>1772</v>
      </c>
      <c r="F129" s="49"/>
      <c r="G129" s="50">
        <v>-241</v>
      </c>
      <c r="H129" s="50"/>
      <c r="I129" s="50" t="e">
        <v>#VALUE!</v>
      </c>
      <c r="J129" s="50"/>
      <c r="K129" s="50">
        <v>535</v>
      </c>
      <c r="L129" s="50"/>
      <c r="M129" s="50" t="e">
        <v>#VALUE!</v>
      </c>
      <c r="N129" s="50"/>
      <c r="O129" s="50">
        <v>77</v>
      </c>
      <c r="P129" s="50"/>
      <c r="Q129" s="50" t="e">
        <v>#VALUE!</v>
      </c>
      <c r="R129" s="50"/>
      <c r="S129" s="50">
        <v>1154</v>
      </c>
      <c r="T129" s="50"/>
      <c r="U129" s="50">
        <v>136</v>
      </c>
      <c r="V129" s="50"/>
      <c r="W129" s="50">
        <v>850</v>
      </c>
      <c r="X129" s="50"/>
      <c r="Y129" s="50">
        <v>168</v>
      </c>
      <c r="Z129" s="50"/>
      <c r="AA129" s="50">
        <v>0</v>
      </c>
      <c r="AB129" s="50"/>
      <c r="AC129" s="50">
        <v>15</v>
      </c>
      <c r="AD129" s="50"/>
      <c r="AE129" s="50" t="e">
        <v>#VALUE!</v>
      </c>
      <c r="AF129" s="50"/>
      <c r="AG129" s="50">
        <v>35</v>
      </c>
      <c r="AH129" s="1"/>
      <c r="AI129" s="53"/>
      <c r="AJ129" s="53"/>
      <c r="AK129" s="52"/>
      <c r="AL129" s="53"/>
      <c r="AM129" s="50"/>
      <c r="AT129" s="48"/>
      <c r="AV129" s="48"/>
      <c r="AW129" s="48"/>
      <c r="AX129" s="40"/>
      <c r="AY129" s="48"/>
      <c r="AZ129" s="48"/>
    </row>
    <row r="130" spans="2:62" s="33" customFormat="1" ht="12" customHeight="1" x14ac:dyDescent="0.2">
      <c r="B130" s="47" t="s">
        <v>310</v>
      </c>
      <c r="C130" s="40" t="s">
        <v>56</v>
      </c>
      <c r="D130" s="40"/>
      <c r="E130" s="50">
        <v>394</v>
      </c>
      <c r="F130" s="49"/>
      <c r="G130" s="50">
        <v>121</v>
      </c>
      <c r="H130" s="50"/>
      <c r="I130" s="50" t="e">
        <v>#VALUE!</v>
      </c>
      <c r="J130" s="50"/>
      <c r="K130" s="50">
        <v>324</v>
      </c>
      <c r="L130" s="50"/>
      <c r="M130" s="50" t="e">
        <v>#VALUE!</v>
      </c>
      <c r="N130" s="50"/>
      <c r="O130" s="50">
        <v>2</v>
      </c>
      <c r="P130" s="50"/>
      <c r="Q130" s="50" t="e">
        <v>#VALUE!</v>
      </c>
      <c r="R130" s="50"/>
      <c r="S130" s="50">
        <v>457</v>
      </c>
      <c r="T130" s="50"/>
      <c r="U130" s="50">
        <v>11</v>
      </c>
      <c r="V130" s="50"/>
      <c r="W130" s="50">
        <v>385</v>
      </c>
      <c r="X130" s="50"/>
      <c r="Y130" s="50">
        <v>62</v>
      </c>
      <c r="Z130" s="50"/>
      <c r="AA130" s="50">
        <v>0</v>
      </c>
      <c r="AB130" s="50"/>
      <c r="AC130" s="50">
        <v>0</v>
      </c>
      <c r="AD130" s="50"/>
      <c r="AE130" s="50" t="e">
        <v>#VALUE!</v>
      </c>
      <c r="AF130" s="50"/>
      <c r="AG130" s="50">
        <v>8</v>
      </c>
      <c r="AH130" s="1"/>
      <c r="AI130" s="53"/>
      <c r="AJ130" s="53"/>
      <c r="AS130" s="48"/>
      <c r="AT130" s="48"/>
      <c r="AV130" s="48"/>
      <c r="AW130" s="48"/>
      <c r="AX130" s="40"/>
      <c r="AY130" s="48"/>
      <c r="AZ130" s="48"/>
    </row>
    <row r="131" spans="2:62" s="33" customFormat="1" ht="12" customHeight="1" x14ac:dyDescent="0.2">
      <c r="B131" s="47" t="s">
        <v>370</v>
      </c>
      <c r="C131" s="40" t="s">
        <v>116</v>
      </c>
      <c r="D131" s="40"/>
      <c r="E131" s="50">
        <v>11</v>
      </c>
      <c r="F131" s="49"/>
      <c r="G131" s="50">
        <v>14</v>
      </c>
      <c r="H131" s="50"/>
      <c r="I131" s="50" t="e">
        <v>#VALUE!</v>
      </c>
      <c r="J131" s="50"/>
      <c r="K131" s="50">
        <v>24</v>
      </c>
      <c r="L131" s="50"/>
      <c r="M131" s="50" t="e">
        <v>#VALUE!</v>
      </c>
      <c r="N131" s="50"/>
      <c r="O131" s="50">
        <v>0</v>
      </c>
      <c r="P131" s="50"/>
      <c r="Q131" s="50" t="e">
        <v>#VALUE!</v>
      </c>
      <c r="R131" s="50"/>
      <c r="S131" s="50">
        <v>24</v>
      </c>
      <c r="T131" s="50"/>
      <c r="U131" s="50">
        <v>0</v>
      </c>
      <c r="V131" s="50"/>
      <c r="W131" s="50">
        <v>17</v>
      </c>
      <c r="X131" s="50"/>
      <c r="Y131" s="50">
        <v>8</v>
      </c>
      <c r="Z131" s="50"/>
      <c r="AA131" s="50">
        <v>0</v>
      </c>
      <c r="AB131" s="50"/>
      <c r="AC131" s="50">
        <v>0</v>
      </c>
      <c r="AD131" s="50"/>
      <c r="AE131" s="50" t="e">
        <v>#VALUE!</v>
      </c>
      <c r="AF131" s="50"/>
      <c r="AG131" s="50">
        <v>36</v>
      </c>
      <c r="AH131" s="1"/>
      <c r="AI131" s="53"/>
      <c r="AJ131" s="53"/>
      <c r="AS131" s="48"/>
      <c r="AT131" s="48"/>
      <c r="AV131" s="48"/>
      <c r="AW131" s="48"/>
      <c r="AX131" s="40"/>
      <c r="AY131" s="48"/>
      <c r="AZ131" s="48"/>
    </row>
    <row r="132" spans="2:62" s="55" customFormat="1" ht="12" customHeight="1" x14ac:dyDescent="0.2">
      <c r="B132" s="47" t="s">
        <v>311</v>
      </c>
      <c r="C132" s="47" t="s">
        <v>115</v>
      </c>
      <c r="D132" s="47"/>
      <c r="E132" s="50">
        <v>208220</v>
      </c>
      <c r="F132" s="49"/>
      <c r="G132" s="50">
        <v>-3735</v>
      </c>
      <c r="H132" s="50"/>
      <c r="I132" s="50" t="e">
        <v>#VALUE!</v>
      </c>
      <c r="J132" s="50"/>
      <c r="K132" s="50">
        <v>64434</v>
      </c>
      <c r="L132" s="50"/>
      <c r="M132" s="50" t="e">
        <v>#VALUE!</v>
      </c>
      <c r="N132" s="50"/>
      <c r="O132" s="50">
        <v>28657</v>
      </c>
      <c r="P132" s="50"/>
      <c r="Q132" s="50" t="e">
        <v>#VALUE!</v>
      </c>
      <c r="R132" s="50"/>
      <c r="S132" s="50">
        <v>138400</v>
      </c>
      <c r="T132" s="50"/>
      <c r="U132" s="50">
        <v>15694</v>
      </c>
      <c r="V132" s="50"/>
      <c r="W132" s="50">
        <v>75429</v>
      </c>
      <c r="X132" s="50"/>
      <c r="Y132" s="50">
        <v>47057</v>
      </c>
      <c r="Z132" s="50"/>
      <c r="AA132" s="50">
        <v>211</v>
      </c>
      <c r="AB132" s="50"/>
      <c r="AC132" s="50">
        <v>10592</v>
      </c>
      <c r="AD132" s="50"/>
      <c r="AE132" s="50" t="e">
        <v>#VALUE!</v>
      </c>
      <c r="AF132" s="50"/>
      <c r="AG132" s="50">
        <v>24668</v>
      </c>
      <c r="AH132" s="1"/>
      <c r="AI132" s="59"/>
      <c r="AJ132" s="59"/>
      <c r="AS132" s="54"/>
      <c r="AT132" s="54"/>
      <c r="AV132" s="54"/>
      <c r="AW132" s="54"/>
      <c r="AX132" s="47"/>
      <c r="AY132" s="54"/>
      <c r="AZ132" s="54"/>
      <c r="BA132" s="54"/>
      <c r="BB132" s="54"/>
      <c r="BC132" s="54"/>
      <c r="BD132" s="54"/>
      <c r="BE132" s="54"/>
      <c r="BF132" s="54"/>
      <c r="BG132" s="54"/>
      <c r="BH132" s="54"/>
      <c r="BI132" s="54"/>
      <c r="BJ132" s="54"/>
    </row>
    <row r="133" spans="2:62" s="55" customFormat="1" ht="12" customHeight="1" x14ac:dyDescent="0.2">
      <c r="B133" s="47"/>
      <c r="C133" s="47"/>
      <c r="D133" s="47"/>
      <c r="E133" s="50"/>
      <c r="F133" s="49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1"/>
    </row>
    <row r="134" spans="2:62" s="33" customFormat="1" ht="12" customHeight="1" x14ac:dyDescent="0.2">
      <c r="B134" s="47"/>
      <c r="C134" s="47" t="s">
        <v>371</v>
      </c>
      <c r="D134" s="40"/>
      <c r="E134" s="50"/>
      <c r="F134" s="49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1"/>
    </row>
    <row r="135" spans="2:62" s="33" customFormat="1" ht="12" customHeight="1" x14ac:dyDescent="0.2">
      <c r="B135" s="47" t="s">
        <v>314</v>
      </c>
      <c r="C135" s="40" t="s">
        <v>204</v>
      </c>
      <c r="D135" s="40"/>
      <c r="E135" s="50">
        <v>2</v>
      </c>
      <c r="F135" s="49"/>
      <c r="G135" s="50">
        <v>0</v>
      </c>
      <c r="H135" s="50"/>
      <c r="I135" s="50" t="e">
        <v>#VALUE!</v>
      </c>
      <c r="J135" s="50"/>
      <c r="K135" s="50">
        <v>2</v>
      </c>
      <c r="L135" s="50"/>
      <c r="M135" s="50" t="e">
        <v>#VALUE!</v>
      </c>
      <c r="N135" s="50"/>
      <c r="O135" s="50">
        <v>0</v>
      </c>
      <c r="P135" s="50"/>
      <c r="Q135" s="50" t="e">
        <v>#VALUE!</v>
      </c>
      <c r="R135" s="50"/>
      <c r="S135" s="50">
        <v>2</v>
      </c>
      <c r="T135" s="50"/>
      <c r="U135" s="50">
        <v>0</v>
      </c>
      <c r="V135" s="50"/>
      <c r="W135" s="50">
        <v>0</v>
      </c>
      <c r="X135" s="50"/>
      <c r="Y135" s="50">
        <v>2</v>
      </c>
      <c r="Z135" s="50"/>
      <c r="AA135" s="50">
        <v>0</v>
      </c>
      <c r="AB135" s="50"/>
      <c r="AC135" s="50">
        <v>0</v>
      </c>
      <c r="AD135" s="50"/>
      <c r="AE135" s="50">
        <v>0</v>
      </c>
      <c r="AF135" s="50"/>
      <c r="AG135" s="50">
        <v>0</v>
      </c>
      <c r="AH135" s="1"/>
    </row>
    <row r="136" spans="2:62" s="33" customFormat="1" ht="12" customHeight="1" x14ac:dyDescent="0.2">
      <c r="B136" s="47" t="s">
        <v>332</v>
      </c>
      <c r="C136" s="40" t="s">
        <v>206</v>
      </c>
      <c r="D136" s="40"/>
      <c r="E136" s="50">
        <v>654</v>
      </c>
      <c r="F136" s="49"/>
      <c r="G136" s="50">
        <v>-8</v>
      </c>
      <c r="H136" s="50"/>
      <c r="I136" s="50" t="e">
        <v>#VALUE!</v>
      </c>
      <c r="J136" s="50"/>
      <c r="K136" s="50">
        <v>124</v>
      </c>
      <c r="L136" s="50"/>
      <c r="M136" s="50" t="e">
        <v>#VALUE!</v>
      </c>
      <c r="N136" s="50"/>
      <c r="O136" s="50">
        <v>6</v>
      </c>
      <c r="P136" s="50"/>
      <c r="Q136" s="50" t="e">
        <v>#VALUE!</v>
      </c>
      <c r="R136" s="50"/>
      <c r="S136" s="50">
        <v>515</v>
      </c>
      <c r="T136" s="50"/>
      <c r="U136" s="50">
        <v>5</v>
      </c>
      <c r="V136" s="50"/>
      <c r="W136" s="50">
        <v>450</v>
      </c>
      <c r="X136" s="50"/>
      <c r="Y136" s="50">
        <v>59</v>
      </c>
      <c r="Z136" s="50"/>
      <c r="AA136" s="50">
        <v>0</v>
      </c>
      <c r="AB136" s="50"/>
      <c r="AC136" s="50">
        <v>0</v>
      </c>
      <c r="AD136" s="50"/>
      <c r="AE136" s="50">
        <v>11</v>
      </c>
      <c r="AF136" s="50"/>
      <c r="AG136" s="50">
        <v>56</v>
      </c>
      <c r="AH136" s="1"/>
    </row>
    <row r="137" spans="2:62" s="33" customFormat="1" ht="12" customHeight="1" x14ac:dyDescent="0.2">
      <c r="B137" s="47" t="s">
        <v>333</v>
      </c>
      <c r="C137" s="40" t="s">
        <v>0</v>
      </c>
      <c r="D137" s="40"/>
      <c r="E137" s="50">
        <v>98</v>
      </c>
      <c r="F137" s="49"/>
      <c r="G137" s="50">
        <v>-15</v>
      </c>
      <c r="H137" s="50"/>
      <c r="I137" s="50" t="e">
        <v>#VALUE!</v>
      </c>
      <c r="J137" s="50"/>
      <c r="K137" s="50">
        <v>83</v>
      </c>
      <c r="L137" s="50"/>
      <c r="M137" s="50" t="e">
        <v>#VALUE!</v>
      </c>
      <c r="N137" s="50"/>
      <c r="O137" s="50">
        <v>8</v>
      </c>
      <c r="P137" s="50"/>
      <c r="Q137" s="50" t="e">
        <v>#VALUE!</v>
      </c>
      <c r="R137" s="50"/>
      <c r="S137" s="50">
        <v>76</v>
      </c>
      <c r="T137" s="50"/>
      <c r="U137" s="50">
        <v>50</v>
      </c>
      <c r="V137" s="50"/>
      <c r="W137" s="50">
        <v>14</v>
      </c>
      <c r="X137" s="50"/>
      <c r="Y137" s="50">
        <v>12</v>
      </c>
      <c r="Z137" s="50"/>
      <c r="AA137" s="50">
        <v>0</v>
      </c>
      <c r="AB137" s="50"/>
      <c r="AC137" s="50">
        <v>0</v>
      </c>
      <c r="AD137" s="50"/>
      <c r="AE137" s="50">
        <v>0</v>
      </c>
      <c r="AF137" s="50"/>
      <c r="AG137" s="50">
        <v>109</v>
      </c>
      <c r="AH137" s="1"/>
    </row>
    <row r="138" spans="2:62" s="33" customFormat="1" ht="12" customHeight="1" x14ac:dyDescent="0.2">
      <c r="B138" s="47" t="s">
        <v>315</v>
      </c>
      <c r="C138" s="40" t="s">
        <v>3</v>
      </c>
      <c r="D138" s="40"/>
      <c r="E138" s="50">
        <v>7799</v>
      </c>
      <c r="F138" s="49"/>
      <c r="G138" s="50">
        <v>-200</v>
      </c>
      <c r="H138" s="50"/>
      <c r="I138" s="50" t="e">
        <v>#VALUE!</v>
      </c>
      <c r="J138" s="50"/>
      <c r="K138" s="50">
        <v>1110</v>
      </c>
      <c r="L138" s="50"/>
      <c r="M138" s="50" t="e">
        <v>#VALUE!</v>
      </c>
      <c r="N138" s="50"/>
      <c r="O138" s="50">
        <v>759</v>
      </c>
      <c r="P138" s="50"/>
      <c r="Q138" s="50" t="e">
        <v>#VALUE!</v>
      </c>
      <c r="R138" s="50"/>
      <c r="S138" s="50">
        <v>5144</v>
      </c>
      <c r="T138" s="50"/>
      <c r="U138" s="50">
        <v>88</v>
      </c>
      <c r="V138" s="50"/>
      <c r="W138" s="50">
        <v>4287</v>
      </c>
      <c r="X138" s="50"/>
      <c r="Y138" s="50">
        <v>741</v>
      </c>
      <c r="Z138" s="50"/>
      <c r="AA138" s="50">
        <v>32</v>
      </c>
      <c r="AB138" s="50"/>
      <c r="AC138" s="50">
        <v>50</v>
      </c>
      <c r="AD138" s="50"/>
      <c r="AE138" s="50">
        <v>626</v>
      </c>
      <c r="AF138" s="50"/>
      <c r="AG138" s="50">
        <v>826</v>
      </c>
      <c r="AH138" s="1"/>
    </row>
    <row r="139" spans="2:62" s="33" customFormat="1" ht="12" customHeight="1" x14ac:dyDescent="0.2">
      <c r="B139" s="47" t="s">
        <v>316</v>
      </c>
      <c r="C139" s="40" t="s">
        <v>339</v>
      </c>
      <c r="D139" s="40"/>
      <c r="E139" s="50">
        <v>0</v>
      </c>
      <c r="F139" s="49"/>
      <c r="G139" s="50">
        <v>0</v>
      </c>
      <c r="H139" s="50"/>
      <c r="I139" s="50" t="e">
        <v>#VALUE!</v>
      </c>
      <c r="J139" s="50"/>
      <c r="K139" s="50">
        <v>0</v>
      </c>
      <c r="L139" s="50"/>
      <c r="M139" s="50" t="e">
        <v>#VALUE!</v>
      </c>
      <c r="N139" s="50"/>
      <c r="O139" s="50">
        <v>0</v>
      </c>
      <c r="P139" s="50"/>
      <c r="Q139" s="50" t="e">
        <v>#VALUE!</v>
      </c>
      <c r="R139" s="50"/>
      <c r="S139" s="50">
        <v>0</v>
      </c>
      <c r="T139" s="50"/>
      <c r="U139" s="50">
        <v>0</v>
      </c>
      <c r="V139" s="50"/>
      <c r="W139" s="50">
        <v>0</v>
      </c>
      <c r="X139" s="50"/>
      <c r="Y139" s="50">
        <v>0</v>
      </c>
      <c r="Z139" s="50"/>
      <c r="AA139" s="50">
        <v>0</v>
      </c>
      <c r="AB139" s="50"/>
      <c r="AC139" s="50">
        <v>0</v>
      </c>
      <c r="AD139" s="50"/>
      <c r="AE139" s="50" t="e">
        <v>#VALUE!</v>
      </c>
      <c r="AF139" s="50"/>
      <c r="AG139" s="50">
        <v>0</v>
      </c>
      <c r="AH139" s="1"/>
    </row>
    <row r="140" spans="2:62" s="33" customFormat="1" ht="12" customHeight="1" x14ac:dyDescent="0.2">
      <c r="B140" s="47" t="s">
        <v>334</v>
      </c>
      <c r="C140" s="40" t="s">
        <v>7</v>
      </c>
      <c r="D140" s="40"/>
      <c r="E140" s="50">
        <v>2760</v>
      </c>
      <c r="F140" s="49"/>
      <c r="G140" s="50">
        <v>-135</v>
      </c>
      <c r="H140" s="50"/>
      <c r="I140" s="50" t="e">
        <v>#VALUE!</v>
      </c>
      <c r="J140" s="50"/>
      <c r="K140" s="50">
        <v>318</v>
      </c>
      <c r="L140" s="50"/>
      <c r="M140" s="50" t="e">
        <v>#VALUE!</v>
      </c>
      <c r="N140" s="50"/>
      <c r="O140" s="50">
        <v>3</v>
      </c>
      <c r="P140" s="50"/>
      <c r="Q140" s="50" t="e">
        <v>#VALUE!</v>
      </c>
      <c r="R140" s="50"/>
      <c r="S140" s="50">
        <v>1453</v>
      </c>
      <c r="T140" s="50"/>
      <c r="U140" s="50">
        <v>0</v>
      </c>
      <c r="V140" s="50"/>
      <c r="W140" s="50">
        <v>783</v>
      </c>
      <c r="X140" s="50"/>
      <c r="Y140" s="50">
        <v>666</v>
      </c>
      <c r="Z140" s="50"/>
      <c r="AA140" s="50">
        <v>3</v>
      </c>
      <c r="AB140" s="50"/>
      <c r="AC140" s="50">
        <v>133</v>
      </c>
      <c r="AD140" s="50"/>
      <c r="AE140" s="50">
        <v>158</v>
      </c>
      <c r="AF140" s="50"/>
      <c r="AG140" s="50">
        <v>15</v>
      </c>
      <c r="AH140" s="1"/>
    </row>
    <row r="141" spans="2:62" s="33" customFormat="1" ht="12" customHeight="1" x14ac:dyDescent="0.2">
      <c r="B141" s="47" t="s">
        <v>335</v>
      </c>
      <c r="C141" s="40" t="s">
        <v>23</v>
      </c>
      <c r="D141" s="40"/>
      <c r="E141" s="50">
        <v>30</v>
      </c>
      <c r="F141" s="49"/>
      <c r="G141" s="50">
        <v>-5</v>
      </c>
      <c r="H141" s="50"/>
      <c r="I141" s="50" t="e">
        <v>#VALUE!</v>
      </c>
      <c r="J141" s="50"/>
      <c r="K141" s="50">
        <v>26</v>
      </c>
      <c r="L141" s="50"/>
      <c r="M141" s="50" t="e">
        <v>#VALUE!</v>
      </c>
      <c r="N141" s="50"/>
      <c r="O141" s="50">
        <v>12</v>
      </c>
      <c r="P141" s="50"/>
      <c r="Q141" s="50" t="e">
        <v>#VALUE!</v>
      </c>
      <c r="R141" s="50"/>
      <c r="S141" s="50">
        <v>14</v>
      </c>
      <c r="T141" s="50"/>
      <c r="U141" s="50">
        <v>0</v>
      </c>
      <c r="V141" s="50"/>
      <c r="W141" s="50">
        <v>6</v>
      </c>
      <c r="X141" s="50"/>
      <c r="Y141" s="50">
        <v>8</v>
      </c>
      <c r="Z141" s="50"/>
      <c r="AA141" s="50">
        <v>0</v>
      </c>
      <c r="AB141" s="50"/>
      <c r="AC141" s="50">
        <v>0</v>
      </c>
      <c r="AD141" s="50"/>
      <c r="AE141" s="50">
        <v>2</v>
      </c>
      <c r="AF141" s="50"/>
      <c r="AG141" s="50">
        <v>0</v>
      </c>
      <c r="AH141" s="1"/>
    </row>
    <row r="142" spans="2:62" s="33" customFormat="1" ht="12" customHeight="1" x14ac:dyDescent="0.2">
      <c r="B142" s="47" t="s">
        <v>68</v>
      </c>
      <c r="C142" s="40" t="s">
        <v>338</v>
      </c>
      <c r="D142" s="40"/>
      <c r="E142" s="50">
        <v>165102</v>
      </c>
      <c r="F142" s="49"/>
      <c r="G142" s="50">
        <v>4143</v>
      </c>
      <c r="H142" s="50"/>
      <c r="I142" s="50" t="e">
        <v>#VALUE!</v>
      </c>
      <c r="J142" s="50"/>
      <c r="K142" s="50">
        <v>77927</v>
      </c>
      <c r="L142" s="50"/>
      <c r="M142" s="50" t="e">
        <v>#VALUE!</v>
      </c>
      <c r="N142" s="50"/>
      <c r="O142" s="50">
        <v>50436</v>
      </c>
      <c r="P142" s="50"/>
      <c r="Q142" s="50" t="e">
        <v>#VALUE!</v>
      </c>
      <c r="R142" s="50"/>
      <c r="S142" s="50">
        <v>79164</v>
      </c>
      <c r="T142" s="50"/>
      <c r="U142" s="50">
        <v>6213</v>
      </c>
      <c r="V142" s="50"/>
      <c r="W142" s="50">
        <v>62524</v>
      </c>
      <c r="X142" s="50"/>
      <c r="Y142" s="50">
        <v>10429</v>
      </c>
      <c r="Z142" s="50"/>
      <c r="AA142" s="50">
        <v>0</v>
      </c>
      <c r="AB142" s="50"/>
      <c r="AC142" s="50">
        <v>3985</v>
      </c>
      <c r="AD142" s="50"/>
      <c r="AE142" s="50">
        <v>15512</v>
      </c>
      <c r="AF142" s="50"/>
      <c r="AG142" s="50">
        <v>8931</v>
      </c>
      <c r="AH142" s="1"/>
    </row>
    <row r="143" spans="2:62" s="33" customFormat="1" ht="12" customHeight="1" x14ac:dyDescent="0.2">
      <c r="B143" s="47" t="s">
        <v>69</v>
      </c>
      <c r="C143" s="40" t="s">
        <v>257</v>
      </c>
      <c r="D143" s="40"/>
      <c r="E143" s="50">
        <v>58596</v>
      </c>
      <c r="F143" s="49"/>
      <c r="G143" s="50">
        <v>10342</v>
      </c>
      <c r="H143" s="50"/>
      <c r="I143" s="50" t="e">
        <v>#VALUE!</v>
      </c>
      <c r="J143" s="50"/>
      <c r="K143" s="50">
        <v>27499</v>
      </c>
      <c r="L143" s="50"/>
      <c r="M143" s="50" t="e">
        <v>#VALUE!</v>
      </c>
      <c r="N143" s="50"/>
      <c r="O143" s="50">
        <v>9656</v>
      </c>
      <c r="P143" s="50"/>
      <c r="Q143" s="50" t="e">
        <v>#VALUE!</v>
      </c>
      <c r="R143" s="50"/>
      <c r="S143" s="50">
        <v>47628</v>
      </c>
      <c r="T143" s="50"/>
      <c r="U143" s="50">
        <v>8979</v>
      </c>
      <c r="V143" s="50"/>
      <c r="W143" s="50">
        <v>31572</v>
      </c>
      <c r="X143" s="50"/>
      <c r="Y143" s="50">
        <v>7078</v>
      </c>
      <c r="Z143" s="50"/>
      <c r="AA143" s="50">
        <v>0</v>
      </c>
      <c r="AB143" s="50"/>
      <c r="AC143" s="50">
        <v>2678</v>
      </c>
      <c r="AD143" s="50"/>
      <c r="AE143" s="50">
        <v>6522</v>
      </c>
      <c r="AF143" s="50"/>
      <c r="AG143" s="50">
        <v>4320</v>
      </c>
      <c r="AH143" s="1"/>
    </row>
    <row r="144" spans="2:62" s="33" customFormat="1" ht="12" customHeight="1" x14ac:dyDescent="0.2">
      <c r="B144" s="47" t="s">
        <v>70</v>
      </c>
      <c r="C144" s="40" t="s">
        <v>16</v>
      </c>
      <c r="D144" s="40"/>
      <c r="E144" s="50">
        <v>17592</v>
      </c>
      <c r="F144" s="49"/>
      <c r="G144" s="50">
        <v>-1224</v>
      </c>
      <c r="H144" s="50"/>
      <c r="I144" s="50" t="e">
        <v>#VALUE!</v>
      </c>
      <c r="J144" s="50"/>
      <c r="K144" s="50">
        <v>6403</v>
      </c>
      <c r="L144" s="50"/>
      <c r="M144" s="50" t="e">
        <v>#VALUE!</v>
      </c>
      <c r="N144" s="50"/>
      <c r="O144" s="50">
        <v>1301</v>
      </c>
      <c r="P144" s="50"/>
      <c r="Q144" s="50" t="e">
        <v>#VALUE!</v>
      </c>
      <c r="R144" s="50"/>
      <c r="S144" s="50">
        <v>12363</v>
      </c>
      <c r="T144" s="50"/>
      <c r="U144" s="50">
        <v>656</v>
      </c>
      <c r="V144" s="50"/>
      <c r="W144" s="50">
        <v>9120</v>
      </c>
      <c r="X144" s="50"/>
      <c r="Y144" s="50">
        <v>2534</v>
      </c>
      <c r="Z144" s="50"/>
      <c r="AA144" s="50">
        <v>51</v>
      </c>
      <c r="AB144" s="50"/>
      <c r="AC144" s="50">
        <v>948</v>
      </c>
      <c r="AD144" s="50"/>
      <c r="AE144" s="50">
        <v>8251</v>
      </c>
      <c r="AF144" s="50"/>
      <c r="AG144" s="50">
        <v>954</v>
      </c>
      <c r="AH144" s="1"/>
    </row>
    <row r="145" spans="2:34" s="33" customFormat="1" ht="12" customHeight="1" x14ac:dyDescent="0.2">
      <c r="B145" s="47" t="s">
        <v>271</v>
      </c>
      <c r="C145" s="40" t="s">
        <v>25</v>
      </c>
      <c r="D145" s="40"/>
      <c r="E145" s="50">
        <v>479</v>
      </c>
      <c r="F145" s="49"/>
      <c r="G145" s="50">
        <v>-47</v>
      </c>
      <c r="H145" s="50"/>
      <c r="I145" s="50" t="e">
        <v>#VALUE!</v>
      </c>
      <c r="J145" s="50"/>
      <c r="K145" s="50">
        <v>364</v>
      </c>
      <c r="L145" s="50"/>
      <c r="M145" s="50" t="e">
        <v>#VALUE!</v>
      </c>
      <c r="N145" s="50"/>
      <c r="O145" s="50">
        <v>188</v>
      </c>
      <c r="P145" s="50"/>
      <c r="Q145" s="50" t="e">
        <v>#VALUE!</v>
      </c>
      <c r="R145" s="50"/>
      <c r="S145" s="50">
        <v>235</v>
      </c>
      <c r="T145" s="50"/>
      <c r="U145" s="50">
        <v>6</v>
      </c>
      <c r="V145" s="50"/>
      <c r="W145" s="50">
        <v>192</v>
      </c>
      <c r="X145" s="50"/>
      <c r="Y145" s="50">
        <v>38</v>
      </c>
      <c r="Z145" s="50"/>
      <c r="AA145" s="50">
        <v>0</v>
      </c>
      <c r="AB145" s="50"/>
      <c r="AC145" s="50">
        <v>24</v>
      </c>
      <c r="AD145" s="50"/>
      <c r="AE145" s="50">
        <v>1845</v>
      </c>
      <c r="AF145" s="50"/>
      <c r="AG145" s="50">
        <v>94</v>
      </c>
      <c r="AH145" s="1"/>
    </row>
    <row r="146" spans="2:34" s="33" customFormat="1" ht="12" customHeight="1" x14ac:dyDescent="0.2">
      <c r="B146" s="47" t="s">
        <v>272</v>
      </c>
      <c r="C146" s="40" t="s">
        <v>337</v>
      </c>
      <c r="D146" s="40"/>
      <c r="E146" s="50">
        <v>63440</v>
      </c>
      <c r="F146" s="49"/>
      <c r="G146" s="50">
        <v>3384</v>
      </c>
      <c r="H146" s="50"/>
      <c r="I146" s="50" t="e">
        <v>#VALUE!</v>
      </c>
      <c r="J146" s="50"/>
      <c r="K146" s="50">
        <v>15779</v>
      </c>
      <c r="L146" s="50"/>
      <c r="M146" s="50" t="e">
        <v>#VALUE!</v>
      </c>
      <c r="N146" s="50"/>
      <c r="O146" s="50">
        <v>14359</v>
      </c>
      <c r="P146" s="50"/>
      <c r="Q146" s="50" t="e">
        <v>#VALUE!</v>
      </c>
      <c r="R146" s="50"/>
      <c r="S146" s="50">
        <v>38130</v>
      </c>
      <c r="T146" s="50"/>
      <c r="U146" s="50">
        <v>4081</v>
      </c>
      <c r="V146" s="50"/>
      <c r="W146" s="50">
        <v>16454</v>
      </c>
      <c r="X146" s="50"/>
      <c r="Y146" s="50">
        <v>17592</v>
      </c>
      <c r="Z146" s="50"/>
      <c r="AA146" s="50">
        <v>0</v>
      </c>
      <c r="AB146" s="50"/>
      <c r="AC146" s="50">
        <v>6357</v>
      </c>
      <c r="AD146" s="50"/>
      <c r="AE146" s="50">
        <v>13504</v>
      </c>
      <c r="AF146" s="50"/>
      <c r="AG146" s="50">
        <v>1895</v>
      </c>
      <c r="AH146" s="1"/>
    </row>
    <row r="147" spans="2:34" s="33" customFormat="1" ht="12" customHeight="1" x14ac:dyDescent="0.2">
      <c r="B147" s="47" t="s">
        <v>273</v>
      </c>
      <c r="C147" s="40" t="s">
        <v>47</v>
      </c>
      <c r="D147" s="40"/>
      <c r="E147" s="50">
        <v>35576</v>
      </c>
      <c r="F147" s="49"/>
      <c r="G147" s="50">
        <v>2433</v>
      </c>
      <c r="H147" s="50"/>
      <c r="I147" s="50" t="e">
        <v>#VALUE!</v>
      </c>
      <c r="J147" s="50"/>
      <c r="K147" s="50">
        <v>7563</v>
      </c>
      <c r="L147" s="50"/>
      <c r="M147" s="50" t="e">
        <v>#VALUE!</v>
      </c>
      <c r="N147" s="50"/>
      <c r="O147" s="50">
        <v>5763</v>
      </c>
      <c r="P147" s="50"/>
      <c r="Q147" s="50" t="e">
        <v>#VALUE!</v>
      </c>
      <c r="R147" s="50"/>
      <c r="S147" s="50">
        <v>23379</v>
      </c>
      <c r="T147" s="50"/>
      <c r="U147" s="50">
        <v>1147</v>
      </c>
      <c r="V147" s="50"/>
      <c r="W147" s="50">
        <v>11645</v>
      </c>
      <c r="X147" s="50"/>
      <c r="Y147" s="50">
        <v>10588</v>
      </c>
      <c r="Z147" s="50"/>
      <c r="AA147" s="50">
        <v>0</v>
      </c>
      <c r="AB147" s="50"/>
      <c r="AC147" s="50">
        <v>1812</v>
      </c>
      <c r="AD147" s="50"/>
      <c r="AE147" s="50">
        <v>6704</v>
      </c>
      <c r="AF147" s="50"/>
      <c r="AG147" s="50">
        <v>5333</v>
      </c>
      <c r="AH147" s="1"/>
    </row>
    <row r="148" spans="2:34" s="33" customFormat="1" ht="12" customHeight="1" x14ac:dyDescent="0.2">
      <c r="B148" s="47" t="s">
        <v>274</v>
      </c>
      <c r="C148" s="40" t="s">
        <v>51</v>
      </c>
      <c r="D148" s="40"/>
      <c r="E148" s="50">
        <v>298</v>
      </c>
      <c r="F148" s="49"/>
      <c r="G148" s="50">
        <v>6</v>
      </c>
      <c r="H148" s="50"/>
      <c r="I148" s="50" t="e">
        <v>#VALUE!</v>
      </c>
      <c r="J148" s="50"/>
      <c r="K148" s="50">
        <v>18</v>
      </c>
      <c r="L148" s="50"/>
      <c r="M148" s="50" t="e">
        <v>#VALUE!</v>
      </c>
      <c r="N148" s="50"/>
      <c r="O148" s="50">
        <v>189</v>
      </c>
      <c r="P148" s="50"/>
      <c r="Q148" s="50" t="e">
        <v>#VALUE!</v>
      </c>
      <c r="R148" s="50"/>
      <c r="S148" s="50">
        <v>115</v>
      </c>
      <c r="T148" s="50"/>
      <c r="U148" s="50">
        <v>0</v>
      </c>
      <c r="V148" s="50"/>
      <c r="W148" s="50">
        <v>109</v>
      </c>
      <c r="X148" s="50"/>
      <c r="Y148" s="50">
        <v>6</v>
      </c>
      <c r="Z148" s="50"/>
      <c r="AA148" s="50">
        <v>0</v>
      </c>
      <c r="AB148" s="50"/>
      <c r="AC148" s="50">
        <v>0</v>
      </c>
      <c r="AD148" s="50"/>
      <c r="AE148" s="50">
        <v>67</v>
      </c>
      <c r="AF148" s="50"/>
      <c r="AG148" s="50">
        <v>29</v>
      </c>
      <c r="AH148" s="1"/>
    </row>
    <row r="149" spans="2:34" s="55" customFormat="1" ht="12" customHeight="1" x14ac:dyDescent="0.2">
      <c r="B149" s="47" t="s">
        <v>275</v>
      </c>
      <c r="C149" s="40" t="s">
        <v>31</v>
      </c>
      <c r="D149" s="40"/>
      <c r="E149" s="50">
        <v>5211</v>
      </c>
      <c r="F149" s="49"/>
      <c r="G149" s="50">
        <v>-65</v>
      </c>
      <c r="H149" s="50"/>
      <c r="I149" s="50" t="e">
        <v>#VALUE!</v>
      </c>
      <c r="J149" s="50"/>
      <c r="K149" s="50">
        <v>636</v>
      </c>
      <c r="L149" s="50"/>
      <c r="M149" s="50" t="e">
        <v>#VALUE!</v>
      </c>
      <c r="N149" s="50"/>
      <c r="O149" s="50">
        <v>4765</v>
      </c>
      <c r="P149" s="50"/>
      <c r="Q149" s="50" t="e">
        <v>#VALUE!</v>
      </c>
      <c r="R149" s="50"/>
      <c r="S149" s="50">
        <v>335</v>
      </c>
      <c r="T149" s="50"/>
      <c r="U149" s="50">
        <v>55</v>
      </c>
      <c r="V149" s="50"/>
      <c r="W149" s="50">
        <v>212</v>
      </c>
      <c r="X149" s="50"/>
      <c r="Y149" s="50">
        <v>68</v>
      </c>
      <c r="Z149" s="50"/>
      <c r="AA149" s="50">
        <v>0</v>
      </c>
      <c r="AB149" s="50"/>
      <c r="AC149" s="50">
        <v>26</v>
      </c>
      <c r="AD149" s="50"/>
      <c r="AE149" s="50">
        <v>839</v>
      </c>
      <c r="AF149" s="50"/>
      <c r="AG149" s="50">
        <v>173</v>
      </c>
      <c r="AH149" s="1"/>
    </row>
    <row r="150" spans="2:34" s="33" customFormat="1" ht="12" customHeight="1" x14ac:dyDescent="0.2">
      <c r="B150" s="47" t="s">
        <v>276</v>
      </c>
      <c r="C150" s="40" t="s">
        <v>30</v>
      </c>
      <c r="D150" s="40"/>
      <c r="E150" s="50">
        <v>8131</v>
      </c>
      <c r="F150" s="49"/>
      <c r="G150" s="50">
        <v>36</v>
      </c>
      <c r="H150" s="50"/>
      <c r="I150" s="50" t="e">
        <v>#VALUE!</v>
      </c>
      <c r="J150" s="50"/>
      <c r="K150" s="50">
        <v>3828</v>
      </c>
      <c r="L150" s="50"/>
      <c r="M150" s="50" t="e">
        <v>#VALUE!</v>
      </c>
      <c r="N150" s="50"/>
      <c r="O150" s="50">
        <v>1624</v>
      </c>
      <c r="P150" s="50"/>
      <c r="Q150" s="50" t="e">
        <v>#VALUE!</v>
      </c>
      <c r="R150" s="50"/>
      <c r="S150" s="50">
        <v>4156</v>
      </c>
      <c r="T150" s="50"/>
      <c r="U150" s="50">
        <v>188</v>
      </c>
      <c r="V150" s="50"/>
      <c r="W150" s="50">
        <v>3029</v>
      </c>
      <c r="X150" s="50"/>
      <c r="Y150" s="50">
        <v>941</v>
      </c>
      <c r="Z150" s="50"/>
      <c r="AA150" s="50">
        <v>0</v>
      </c>
      <c r="AB150" s="50"/>
      <c r="AC150" s="50">
        <v>259</v>
      </c>
      <c r="AD150" s="50"/>
      <c r="AE150" s="50">
        <v>3943</v>
      </c>
      <c r="AF150" s="50"/>
      <c r="AG150" s="50">
        <v>771</v>
      </c>
      <c r="AH150" s="1"/>
    </row>
    <row r="151" spans="2:34" s="33" customFormat="1" ht="12" customHeight="1" x14ac:dyDescent="0.2">
      <c r="B151" s="47" t="s">
        <v>277</v>
      </c>
      <c r="C151" s="40" t="s">
        <v>231</v>
      </c>
      <c r="D151" s="40"/>
      <c r="E151" s="50">
        <v>3840</v>
      </c>
      <c r="F151" s="49"/>
      <c r="G151" s="50">
        <v>-350</v>
      </c>
      <c r="H151" s="50"/>
      <c r="I151" s="50" t="e">
        <v>#VALUE!</v>
      </c>
      <c r="J151" s="50"/>
      <c r="K151" s="50">
        <v>566</v>
      </c>
      <c r="L151" s="50"/>
      <c r="M151" s="50" t="e">
        <v>#VALUE!</v>
      </c>
      <c r="N151" s="50"/>
      <c r="O151" s="50">
        <v>332</v>
      </c>
      <c r="P151" s="50"/>
      <c r="Q151" s="50" t="e">
        <v>#VALUE!</v>
      </c>
      <c r="R151" s="50"/>
      <c r="S151" s="50">
        <v>1818</v>
      </c>
      <c r="T151" s="50"/>
      <c r="U151" s="50">
        <v>24</v>
      </c>
      <c r="V151" s="50"/>
      <c r="W151" s="50">
        <v>1562</v>
      </c>
      <c r="X151" s="50"/>
      <c r="Y151" s="50">
        <v>288</v>
      </c>
      <c r="Z151" s="50"/>
      <c r="AA151" s="50">
        <v>-58</v>
      </c>
      <c r="AB151" s="50"/>
      <c r="AC151" s="50">
        <v>6</v>
      </c>
      <c r="AD151" s="50"/>
      <c r="AE151" s="50">
        <v>398</v>
      </c>
      <c r="AF151" s="50"/>
      <c r="AG151" s="50">
        <v>120</v>
      </c>
      <c r="AH151" s="1"/>
    </row>
    <row r="152" spans="2:34" s="33" customFormat="1" ht="12" customHeight="1" x14ac:dyDescent="0.2">
      <c r="B152" s="47" t="s">
        <v>278</v>
      </c>
      <c r="C152" s="40" t="s">
        <v>248</v>
      </c>
      <c r="D152" s="40"/>
      <c r="E152" s="50">
        <v>45164</v>
      </c>
      <c r="F152" s="49"/>
      <c r="G152" s="50">
        <v>-1325</v>
      </c>
      <c r="H152" s="50"/>
      <c r="I152" s="50" t="e">
        <v>#VALUE!</v>
      </c>
      <c r="J152" s="50"/>
      <c r="K152" s="50">
        <v>7719</v>
      </c>
      <c r="L152" s="50"/>
      <c r="M152" s="50" t="e">
        <v>#VALUE!</v>
      </c>
      <c r="N152" s="50"/>
      <c r="O152" s="50">
        <v>5386</v>
      </c>
      <c r="P152" s="50"/>
      <c r="Q152" s="50" t="e">
        <v>#VALUE!</v>
      </c>
      <c r="R152" s="50"/>
      <c r="S152" s="50">
        <v>19765</v>
      </c>
      <c r="T152" s="50"/>
      <c r="U152" s="50">
        <v>1198</v>
      </c>
      <c r="V152" s="50"/>
      <c r="W152" s="50">
        <v>6946</v>
      </c>
      <c r="X152" s="50"/>
      <c r="Y152" s="50">
        <v>11622</v>
      </c>
      <c r="Z152" s="50"/>
      <c r="AA152" s="50">
        <v>0</v>
      </c>
      <c r="AB152" s="50"/>
      <c r="AC152" s="50">
        <v>1721</v>
      </c>
      <c r="AD152" s="50"/>
      <c r="AE152" s="50" t="e">
        <v>#VALUE!</v>
      </c>
      <c r="AF152" s="50"/>
      <c r="AG152" s="50">
        <v>147</v>
      </c>
      <c r="AH152" s="1"/>
    </row>
    <row r="153" spans="2:34" s="33" customFormat="1" ht="12" customHeight="1" x14ac:dyDescent="0.2">
      <c r="B153" s="47" t="s">
        <v>279</v>
      </c>
      <c r="C153" s="40" t="s">
        <v>254</v>
      </c>
      <c r="D153" s="40"/>
      <c r="E153" s="50">
        <v>10995</v>
      </c>
      <c r="F153" s="49"/>
      <c r="G153" s="50">
        <v>50</v>
      </c>
      <c r="H153" s="50"/>
      <c r="I153" s="50" t="e">
        <v>#VALUE!</v>
      </c>
      <c r="J153" s="50"/>
      <c r="K153" s="50">
        <v>1533</v>
      </c>
      <c r="L153" s="50"/>
      <c r="M153" s="50" t="e">
        <v>#VALUE!</v>
      </c>
      <c r="N153" s="50"/>
      <c r="O153" s="50">
        <v>2002</v>
      </c>
      <c r="P153" s="50"/>
      <c r="Q153" s="50" t="e">
        <v>#VALUE!</v>
      </c>
      <c r="R153" s="50"/>
      <c r="S153" s="50">
        <v>6392</v>
      </c>
      <c r="T153" s="50"/>
      <c r="U153" s="50">
        <v>954</v>
      </c>
      <c r="V153" s="50"/>
      <c r="W153" s="50">
        <v>3682</v>
      </c>
      <c r="X153" s="50"/>
      <c r="Y153" s="50">
        <v>1757</v>
      </c>
      <c r="Z153" s="50"/>
      <c r="AA153" s="50">
        <v>0</v>
      </c>
      <c r="AB153" s="50"/>
      <c r="AC153" s="50">
        <v>1972</v>
      </c>
      <c r="AD153" s="50"/>
      <c r="AE153" s="50" t="e">
        <v>#VALUE!</v>
      </c>
      <c r="AF153" s="50"/>
      <c r="AG153" s="50">
        <v>138</v>
      </c>
      <c r="AH153" s="1"/>
    </row>
    <row r="154" spans="2:34" s="33" customFormat="1" ht="12" customHeight="1" x14ac:dyDescent="0.2">
      <c r="B154" s="47" t="s">
        <v>71</v>
      </c>
      <c r="C154" s="40" t="s">
        <v>103</v>
      </c>
      <c r="D154" s="40"/>
      <c r="E154" s="50">
        <v>0</v>
      </c>
      <c r="F154" s="49"/>
      <c r="G154" s="50">
        <v>0</v>
      </c>
      <c r="H154" s="50"/>
      <c r="I154" s="50" t="e">
        <v>#VALUE!</v>
      </c>
      <c r="J154" s="50"/>
      <c r="K154" s="50">
        <v>0</v>
      </c>
      <c r="L154" s="50"/>
      <c r="M154" s="50" t="e">
        <v>#VALUE!</v>
      </c>
      <c r="N154" s="50"/>
      <c r="O154" s="50">
        <v>0</v>
      </c>
      <c r="P154" s="50"/>
      <c r="Q154" s="50" t="e">
        <v>#VALUE!</v>
      </c>
      <c r="R154" s="50"/>
      <c r="S154" s="50">
        <v>0</v>
      </c>
      <c r="T154" s="50"/>
      <c r="U154" s="50">
        <v>0</v>
      </c>
      <c r="V154" s="50"/>
      <c r="W154" s="50">
        <v>0</v>
      </c>
      <c r="X154" s="50"/>
      <c r="Y154" s="50">
        <v>0</v>
      </c>
      <c r="Z154" s="50"/>
      <c r="AA154" s="50">
        <v>0</v>
      </c>
      <c r="AB154" s="50"/>
      <c r="AC154" s="50">
        <v>0</v>
      </c>
      <c r="AD154" s="50"/>
      <c r="AE154" s="50" t="e">
        <v>#VALUE!</v>
      </c>
      <c r="AF154" s="50"/>
      <c r="AG154" s="50">
        <v>0</v>
      </c>
      <c r="AH154" s="1"/>
    </row>
    <row r="155" spans="2:34" s="33" customFormat="1" ht="12" customHeight="1" x14ac:dyDescent="0.2">
      <c r="B155" s="47" t="s">
        <v>72</v>
      </c>
      <c r="C155" s="40" t="s">
        <v>65</v>
      </c>
      <c r="D155" s="40"/>
      <c r="E155" s="50">
        <v>5</v>
      </c>
      <c r="F155" s="49"/>
      <c r="G155" s="50">
        <v>0</v>
      </c>
      <c r="H155" s="50"/>
      <c r="I155" s="50" t="e">
        <v>#VALUE!</v>
      </c>
      <c r="J155" s="50"/>
      <c r="K155" s="50">
        <v>5</v>
      </c>
      <c r="L155" s="50"/>
      <c r="M155" s="50" t="e">
        <v>#VALUE!</v>
      </c>
      <c r="N155" s="50"/>
      <c r="O155" s="50">
        <v>0</v>
      </c>
      <c r="P155" s="50"/>
      <c r="Q155" s="50" t="e">
        <v>#VALUE!</v>
      </c>
      <c r="R155" s="50"/>
      <c r="S155" s="50">
        <v>5</v>
      </c>
      <c r="T155" s="50"/>
      <c r="U155" s="50">
        <v>0</v>
      </c>
      <c r="V155" s="50"/>
      <c r="W155" s="50">
        <v>3</v>
      </c>
      <c r="X155" s="50"/>
      <c r="Y155" s="50">
        <v>2</v>
      </c>
      <c r="Z155" s="50"/>
      <c r="AA155" s="50">
        <v>0</v>
      </c>
      <c r="AB155" s="50"/>
      <c r="AC155" s="50">
        <v>0</v>
      </c>
      <c r="AD155" s="50"/>
      <c r="AE155" s="50" t="e">
        <v>#VALUE!</v>
      </c>
      <c r="AF155" s="50"/>
      <c r="AG155" s="50">
        <v>0</v>
      </c>
      <c r="AH155" s="1"/>
    </row>
    <row r="156" spans="2:34" s="33" customFormat="1" ht="12" customHeight="1" x14ac:dyDescent="0.2">
      <c r="B156" s="47" t="s">
        <v>73</v>
      </c>
      <c r="C156" s="40" t="s">
        <v>320</v>
      </c>
      <c r="D156" s="40"/>
      <c r="E156" s="50">
        <v>5467</v>
      </c>
      <c r="F156" s="49"/>
      <c r="G156" s="50">
        <v>-501</v>
      </c>
      <c r="H156" s="50"/>
      <c r="I156" s="50" t="e">
        <v>#VALUE!</v>
      </c>
      <c r="J156" s="50"/>
      <c r="K156" s="50">
        <v>1595</v>
      </c>
      <c r="L156" s="50"/>
      <c r="M156" s="50" t="e">
        <v>#VALUE!</v>
      </c>
      <c r="N156" s="50"/>
      <c r="O156" s="50">
        <v>626</v>
      </c>
      <c r="P156" s="50"/>
      <c r="Q156" s="50" t="e">
        <v>#VALUE!</v>
      </c>
      <c r="R156" s="50"/>
      <c r="S156" s="50">
        <v>3128</v>
      </c>
      <c r="T156" s="50"/>
      <c r="U156" s="50">
        <v>48</v>
      </c>
      <c r="V156" s="50"/>
      <c r="W156" s="50">
        <v>2546</v>
      </c>
      <c r="X156" s="50"/>
      <c r="Y156" s="50">
        <v>423</v>
      </c>
      <c r="Z156" s="50"/>
      <c r="AA156" s="50">
        <v>111</v>
      </c>
      <c r="AB156" s="50"/>
      <c r="AC156" s="50">
        <v>45</v>
      </c>
      <c r="AD156" s="50"/>
      <c r="AE156" s="50" t="e">
        <v>#VALUE!</v>
      </c>
      <c r="AF156" s="50"/>
      <c r="AG156" s="50">
        <v>357</v>
      </c>
      <c r="AH156" s="1"/>
    </row>
    <row r="157" spans="2:34" s="33" customFormat="1" ht="12" customHeight="1" x14ac:dyDescent="0.2">
      <c r="B157" s="47" t="s">
        <v>372</v>
      </c>
      <c r="C157" s="40" t="s">
        <v>116</v>
      </c>
      <c r="D157" s="40"/>
      <c r="E157" s="50">
        <v>76</v>
      </c>
      <c r="F157" s="49"/>
      <c r="G157" s="50">
        <v>6</v>
      </c>
      <c r="H157" s="50"/>
      <c r="I157" s="50" t="e">
        <v>#VALUE!</v>
      </c>
      <c r="J157" s="50"/>
      <c r="K157" s="50">
        <v>42</v>
      </c>
      <c r="L157" s="50"/>
      <c r="M157" s="50" t="e">
        <v>#VALUE!</v>
      </c>
      <c r="N157" s="50"/>
      <c r="O157" s="50">
        <v>2</v>
      </c>
      <c r="P157" s="50"/>
      <c r="Q157" s="50" t="e">
        <v>#VALUE!</v>
      </c>
      <c r="R157" s="50"/>
      <c r="S157" s="50">
        <v>80</v>
      </c>
      <c r="T157" s="50"/>
      <c r="U157" s="50">
        <v>45</v>
      </c>
      <c r="V157" s="50"/>
      <c r="W157" s="50">
        <v>15</v>
      </c>
      <c r="X157" s="50"/>
      <c r="Y157" s="50">
        <v>20</v>
      </c>
      <c r="Z157" s="50"/>
      <c r="AA157" s="50">
        <v>0</v>
      </c>
      <c r="AB157" s="50"/>
      <c r="AC157" s="50">
        <v>0</v>
      </c>
      <c r="AD157" s="50"/>
      <c r="AE157" s="50" t="e">
        <v>#VALUE!</v>
      </c>
      <c r="AF157" s="50"/>
      <c r="AG157" s="50">
        <v>0</v>
      </c>
      <c r="AH157" s="1"/>
    </row>
    <row r="158" spans="2:34" s="55" customFormat="1" ht="12" customHeight="1" x14ac:dyDescent="0.2">
      <c r="B158" s="47" t="s">
        <v>74</v>
      </c>
      <c r="C158" s="47" t="s">
        <v>115</v>
      </c>
      <c r="D158" s="47"/>
      <c r="E158" s="50">
        <v>434195</v>
      </c>
      <c r="F158" s="49"/>
      <c r="G158" s="50">
        <v>17277</v>
      </c>
      <c r="H158" s="50"/>
      <c r="I158" s="50" t="e">
        <v>#VALUE!</v>
      </c>
      <c r="J158" s="50"/>
      <c r="K158" s="50">
        <v>156456</v>
      </c>
      <c r="L158" s="50"/>
      <c r="M158" s="50" t="e">
        <v>#VALUE!</v>
      </c>
      <c r="N158" s="50"/>
      <c r="O158" s="50">
        <v>97424</v>
      </c>
      <c r="P158" s="50"/>
      <c r="Q158" s="50" t="e">
        <v>#VALUE!</v>
      </c>
      <c r="R158" s="50"/>
      <c r="S158" s="50">
        <v>247378</v>
      </c>
      <c r="T158" s="50"/>
      <c r="U158" s="50">
        <v>23802</v>
      </c>
      <c r="V158" s="50"/>
      <c r="W158" s="50">
        <v>158509</v>
      </c>
      <c r="X158" s="50"/>
      <c r="Y158" s="50">
        <v>64934</v>
      </c>
      <c r="Z158" s="50"/>
      <c r="AA158" s="50">
        <v>139</v>
      </c>
      <c r="AB158" s="50"/>
      <c r="AC158" s="50">
        <v>20136</v>
      </c>
      <c r="AD158" s="50"/>
      <c r="AE158" s="50" t="e">
        <v>#VALUE!</v>
      </c>
      <c r="AF158" s="50"/>
      <c r="AG158" s="50">
        <v>24356</v>
      </c>
      <c r="AH158" s="1"/>
    </row>
    <row r="159" spans="2:34" s="33" customFormat="1" ht="12" customHeight="1" x14ac:dyDescent="0.2">
      <c r="B159" s="47"/>
      <c r="C159" s="40"/>
      <c r="D159" s="40"/>
      <c r="E159" s="50"/>
      <c r="F159" s="49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/>
      <c r="AC159" s="50"/>
      <c r="AD159" s="50"/>
      <c r="AE159" s="50"/>
      <c r="AF159" s="50"/>
      <c r="AG159" s="50"/>
      <c r="AH159" s="1"/>
    </row>
    <row r="160" spans="2:34" s="33" customFormat="1" ht="12" customHeight="1" x14ac:dyDescent="0.2">
      <c r="B160" s="47"/>
      <c r="C160" s="47" t="s">
        <v>373</v>
      </c>
      <c r="D160" s="40"/>
      <c r="E160" s="50"/>
      <c r="F160" s="49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/>
      <c r="AC160" s="50"/>
      <c r="AD160" s="50"/>
      <c r="AE160" s="50"/>
      <c r="AF160" s="50"/>
      <c r="AG160" s="50"/>
      <c r="AH160" s="1"/>
    </row>
    <row r="161" spans="2:34" s="33" customFormat="1" ht="12" customHeight="1" x14ac:dyDescent="0.2">
      <c r="B161" s="47" t="s">
        <v>75</v>
      </c>
      <c r="C161" s="40" t="s">
        <v>208</v>
      </c>
      <c r="D161" s="40"/>
      <c r="E161" s="50">
        <v>6339</v>
      </c>
      <c r="F161" s="49"/>
      <c r="G161" s="50">
        <v>-209</v>
      </c>
      <c r="H161" s="50"/>
      <c r="I161" s="50" t="e">
        <v>#VALUE!</v>
      </c>
      <c r="J161" s="50"/>
      <c r="K161" s="50">
        <v>480</v>
      </c>
      <c r="L161" s="50"/>
      <c r="M161" s="50" t="e">
        <v>#VALUE!</v>
      </c>
      <c r="N161" s="50"/>
      <c r="O161" s="50">
        <v>189</v>
      </c>
      <c r="P161" s="50"/>
      <c r="Q161" s="50" t="e">
        <v>#VALUE!</v>
      </c>
      <c r="R161" s="50"/>
      <c r="S161" s="50">
        <v>3979</v>
      </c>
      <c r="T161" s="50"/>
      <c r="U161" s="50">
        <v>38</v>
      </c>
      <c r="V161" s="50"/>
      <c r="W161" s="50">
        <v>2649</v>
      </c>
      <c r="X161" s="50"/>
      <c r="Y161" s="50">
        <v>1291</v>
      </c>
      <c r="Z161" s="50"/>
      <c r="AA161" s="50">
        <v>0</v>
      </c>
      <c r="AB161" s="50"/>
      <c r="AC161" s="50">
        <v>11</v>
      </c>
      <c r="AD161" s="50"/>
      <c r="AE161" s="50">
        <v>268</v>
      </c>
      <c r="AF161" s="50"/>
      <c r="AG161" s="50">
        <v>188</v>
      </c>
      <c r="AH161" s="1"/>
    </row>
    <row r="162" spans="2:34" s="33" customFormat="1" ht="12" customHeight="1" x14ac:dyDescent="0.2">
      <c r="B162" s="47" t="s">
        <v>76</v>
      </c>
      <c r="C162" s="40" t="s">
        <v>211</v>
      </c>
      <c r="D162" s="40"/>
      <c r="E162" s="50">
        <v>79</v>
      </c>
      <c r="F162" s="49"/>
      <c r="G162" s="50">
        <v>14</v>
      </c>
      <c r="H162" s="50"/>
      <c r="I162" s="50" t="e">
        <v>#VALUE!</v>
      </c>
      <c r="J162" s="50"/>
      <c r="K162" s="50">
        <v>92</v>
      </c>
      <c r="L162" s="50"/>
      <c r="M162" s="50" t="e">
        <v>#VALUE!</v>
      </c>
      <c r="N162" s="50"/>
      <c r="O162" s="50">
        <v>0</v>
      </c>
      <c r="P162" s="50"/>
      <c r="Q162" s="50" t="e">
        <v>#VALUE!</v>
      </c>
      <c r="R162" s="50"/>
      <c r="S162" s="50">
        <v>92</v>
      </c>
      <c r="T162" s="50"/>
      <c r="U162" s="50">
        <v>5</v>
      </c>
      <c r="V162" s="50"/>
      <c r="W162" s="50">
        <v>74</v>
      </c>
      <c r="X162" s="50"/>
      <c r="Y162" s="50">
        <v>15</v>
      </c>
      <c r="Z162" s="50"/>
      <c r="AA162" s="50">
        <v>0</v>
      </c>
      <c r="AB162" s="50"/>
      <c r="AC162" s="50">
        <v>5</v>
      </c>
      <c r="AD162" s="50"/>
      <c r="AE162" s="50">
        <v>3</v>
      </c>
      <c r="AF162" s="50"/>
      <c r="AG162" s="50">
        <v>2</v>
      </c>
      <c r="AH162" s="1"/>
    </row>
    <row r="163" spans="2:34" s="33" customFormat="1" ht="12" customHeight="1" x14ac:dyDescent="0.2">
      <c r="B163" s="47" t="s">
        <v>77</v>
      </c>
      <c r="C163" s="40" t="s">
        <v>8</v>
      </c>
      <c r="D163" s="40"/>
      <c r="E163" s="50">
        <v>226</v>
      </c>
      <c r="F163" s="49"/>
      <c r="G163" s="50">
        <v>-2</v>
      </c>
      <c r="H163" s="50"/>
      <c r="I163" s="50" t="e">
        <v>#VALUE!</v>
      </c>
      <c r="J163" s="50"/>
      <c r="K163" s="50">
        <v>224</v>
      </c>
      <c r="L163" s="50"/>
      <c r="M163" s="50" t="e">
        <v>#VALUE!</v>
      </c>
      <c r="N163" s="50"/>
      <c r="O163" s="50">
        <v>0</v>
      </c>
      <c r="P163" s="50"/>
      <c r="Q163" s="50" t="e">
        <v>#VALUE!</v>
      </c>
      <c r="R163" s="50"/>
      <c r="S163" s="50">
        <v>9</v>
      </c>
      <c r="T163" s="50"/>
      <c r="U163" s="50">
        <v>3</v>
      </c>
      <c r="V163" s="50"/>
      <c r="W163" s="50">
        <v>0</v>
      </c>
      <c r="X163" s="50"/>
      <c r="Y163" s="50">
        <v>6</v>
      </c>
      <c r="Z163" s="50"/>
      <c r="AA163" s="50">
        <v>0</v>
      </c>
      <c r="AB163" s="50"/>
      <c r="AC163" s="50">
        <v>0</v>
      </c>
      <c r="AD163" s="50"/>
      <c r="AE163" s="50">
        <v>3</v>
      </c>
      <c r="AF163" s="50"/>
      <c r="AG163" s="50">
        <v>3</v>
      </c>
      <c r="AH163" s="1"/>
    </row>
    <row r="164" spans="2:34" s="33" customFormat="1" ht="12" customHeight="1" x14ac:dyDescent="0.2">
      <c r="B164" s="47" t="s">
        <v>78</v>
      </c>
      <c r="C164" s="40" t="s">
        <v>251</v>
      </c>
      <c r="D164" s="40"/>
      <c r="E164" s="50">
        <v>48960</v>
      </c>
      <c r="F164" s="49"/>
      <c r="G164" s="50">
        <v>4131</v>
      </c>
      <c r="H164" s="50"/>
      <c r="I164" s="50" t="e">
        <v>#VALUE!</v>
      </c>
      <c r="J164" s="50"/>
      <c r="K164" s="50">
        <v>19220</v>
      </c>
      <c r="L164" s="50"/>
      <c r="M164" s="50" t="e">
        <v>#VALUE!</v>
      </c>
      <c r="N164" s="50"/>
      <c r="O164" s="50">
        <v>14355</v>
      </c>
      <c r="P164" s="50"/>
      <c r="Q164" s="50" t="e">
        <v>#VALUE!</v>
      </c>
      <c r="R164" s="50"/>
      <c r="S164" s="50">
        <v>27307</v>
      </c>
      <c r="T164" s="50"/>
      <c r="U164" s="50">
        <v>682</v>
      </c>
      <c r="V164" s="50"/>
      <c r="W164" s="50">
        <v>21119</v>
      </c>
      <c r="X164" s="50"/>
      <c r="Y164" s="50">
        <v>5492</v>
      </c>
      <c r="Z164" s="50"/>
      <c r="AA164" s="50">
        <v>12</v>
      </c>
      <c r="AB164" s="50"/>
      <c r="AC164" s="50">
        <v>2733</v>
      </c>
      <c r="AD164" s="50"/>
      <c r="AE164" s="50">
        <v>25974</v>
      </c>
      <c r="AF164" s="50"/>
      <c r="AG164" s="50">
        <v>7278</v>
      </c>
      <c r="AH164" s="1"/>
    </row>
    <row r="165" spans="2:34" s="33" customFormat="1" ht="12" customHeight="1" x14ac:dyDescent="0.2">
      <c r="B165" s="47" t="s">
        <v>79</v>
      </c>
      <c r="C165" s="40" t="s">
        <v>215</v>
      </c>
      <c r="D165" s="40"/>
      <c r="E165" s="50">
        <v>3693</v>
      </c>
      <c r="F165" s="49"/>
      <c r="G165" s="50">
        <v>-156</v>
      </c>
      <c r="H165" s="50"/>
      <c r="I165" s="50" t="e">
        <v>#VALUE!</v>
      </c>
      <c r="J165" s="50"/>
      <c r="K165" s="50">
        <v>2374</v>
      </c>
      <c r="L165" s="50"/>
      <c r="M165" s="50" t="e">
        <v>#VALUE!</v>
      </c>
      <c r="N165" s="50"/>
      <c r="O165" s="50">
        <v>1275</v>
      </c>
      <c r="P165" s="50"/>
      <c r="Q165" s="50" t="e">
        <v>#VALUE!</v>
      </c>
      <c r="R165" s="50"/>
      <c r="S165" s="50">
        <v>1586</v>
      </c>
      <c r="T165" s="50"/>
      <c r="U165" s="50">
        <v>68</v>
      </c>
      <c r="V165" s="50"/>
      <c r="W165" s="50">
        <v>1510</v>
      </c>
      <c r="X165" s="50"/>
      <c r="Y165" s="50">
        <v>6</v>
      </c>
      <c r="Z165" s="50"/>
      <c r="AA165" s="50">
        <v>0</v>
      </c>
      <c r="AB165" s="50"/>
      <c r="AC165" s="50">
        <v>674</v>
      </c>
      <c r="AD165" s="50"/>
      <c r="AE165" s="50">
        <v>1592</v>
      </c>
      <c r="AF165" s="50"/>
      <c r="AG165" s="50">
        <v>139</v>
      </c>
      <c r="AH165" s="1"/>
    </row>
    <row r="166" spans="2:34" s="33" customFormat="1" ht="12" customHeight="1" x14ac:dyDescent="0.2">
      <c r="B166" s="47" t="s">
        <v>80</v>
      </c>
      <c r="C166" s="40" t="s">
        <v>217</v>
      </c>
      <c r="D166" s="40"/>
      <c r="E166" s="50">
        <v>1542</v>
      </c>
      <c r="F166" s="49"/>
      <c r="G166" s="50">
        <v>-261</v>
      </c>
      <c r="H166" s="50"/>
      <c r="I166" s="50" t="e">
        <v>#VALUE!</v>
      </c>
      <c r="J166" s="50"/>
      <c r="K166" s="50">
        <v>1262</v>
      </c>
      <c r="L166" s="50"/>
      <c r="M166" s="50" t="e">
        <v>#VALUE!</v>
      </c>
      <c r="N166" s="50"/>
      <c r="O166" s="50">
        <v>518</v>
      </c>
      <c r="P166" s="50"/>
      <c r="Q166" s="50" t="e">
        <v>#VALUE!</v>
      </c>
      <c r="R166" s="50"/>
      <c r="S166" s="50">
        <v>733</v>
      </c>
      <c r="T166" s="50"/>
      <c r="U166" s="50">
        <v>38</v>
      </c>
      <c r="V166" s="50"/>
      <c r="W166" s="50">
        <v>666</v>
      </c>
      <c r="X166" s="50"/>
      <c r="Y166" s="50">
        <v>27</v>
      </c>
      <c r="Z166" s="50"/>
      <c r="AA166" s="50">
        <v>0</v>
      </c>
      <c r="AB166" s="50"/>
      <c r="AC166" s="50">
        <v>211</v>
      </c>
      <c r="AD166" s="50"/>
      <c r="AE166" s="50">
        <v>4240</v>
      </c>
      <c r="AF166" s="50"/>
      <c r="AG166" s="50">
        <v>335</v>
      </c>
      <c r="AH166" s="1"/>
    </row>
    <row r="167" spans="2:34" s="33" customFormat="1" ht="12" customHeight="1" x14ac:dyDescent="0.2">
      <c r="B167" s="47" t="s">
        <v>81</v>
      </c>
      <c r="C167" s="40" t="s">
        <v>218</v>
      </c>
      <c r="D167" s="40"/>
      <c r="E167" s="50">
        <v>341</v>
      </c>
      <c r="F167" s="49"/>
      <c r="G167" s="50">
        <v>-38</v>
      </c>
      <c r="H167" s="50"/>
      <c r="I167" s="50" t="e">
        <v>#VALUE!</v>
      </c>
      <c r="J167" s="50"/>
      <c r="K167" s="50">
        <v>303</v>
      </c>
      <c r="L167" s="50"/>
      <c r="M167" s="50" t="e">
        <v>#VALUE!</v>
      </c>
      <c r="N167" s="50"/>
      <c r="O167" s="50">
        <v>203</v>
      </c>
      <c r="P167" s="50"/>
      <c r="Q167" s="50" t="e">
        <v>#VALUE!</v>
      </c>
      <c r="R167" s="50"/>
      <c r="S167" s="50">
        <v>95</v>
      </c>
      <c r="T167" s="50"/>
      <c r="U167" s="50">
        <v>85</v>
      </c>
      <c r="V167" s="50"/>
      <c r="W167" s="50">
        <v>2</v>
      </c>
      <c r="X167" s="50"/>
      <c r="Y167" s="50">
        <v>9</v>
      </c>
      <c r="Z167" s="50"/>
      <c r="AA167" s="50">
        <v>0</v>
      </c>
      <c r="AB167" s="50"/>
      <c r="AC167" s="50">
        <v>0</v>
      </c>
      <c r="AD167" s="50"/>
      <c r="AE167" s="50">
        <v>68</v>
      </c>
      <c r="AF167" s="50"/>
      <c r="AG167" s="50">
        <v>24</v>
      </c>
      <c r="AH167" s="1"/>
    </row>
    <row r="168" spans="2:34" s="33" customFormat="1" ht="12" customHeight="1" x14ac:dyDescent="0.2">
      <c r="B168" s="47" t="s">
        <v>82</v>
      </c>
      <c r="C168" s="40" t="s">
        <v>219</v>
      </c>
      <c r="D168" s="40"/>
      <c r="E168" s="50">
        <v>0</v>
      </c>
      <c r="F168" s="49"/>
      <c r="G168" s="50">
        <v>0</v>
      </c>
      <c r="H168" s="50"/>
      <c r="I168" s="50" t="e">
        <v>#VALUE!</v>
      </c>
      <c r="J168" s="50"/>
      <c r="K168" s="50">
        <v>0</v>
      </c>
      <c r="L168" s="50"/>
      <c r="M168" s="50" t="e">
        <v>#VALUE!</v>
      </c>
      <c r="N168" s="50"/>
      <c r="O168" s="50">
        <v>0</v>
      </c>
      <c r="P168" s="50"/>
      <c r="Q168" s="50" t="e">
        <v>#VALUE!</v>
      </c>
      <c r="R168" s="50"/>
      <c r="S168" s="50">
        <v>0</v>
      </c>
      <c r="T168" s="50"/>
      <c r="U168" s="50">
        <v>0</v>
      </c>
      <c r="V168" s="50"/>
      <c r="W168" s="50">
        <v>0</v>
      </c>
      <c r="X168" s="50"/>
      <c r="Y168" s="50">
        <v>0</v>
      </c>
      <c r="Z168" s="50"/>
      <c r="AA168" s="50">
        <v>0</v>
      </c>
      <c r="AB168" s="50"/>
      <c r="AC168" s="50">
        <v>0</v>
      </c>
      <c r="AD168" s="50"/>
      <c r="AE168" s="50">
        <v>0</v>
      </c>
      <c r="AF168" s="50"/>
      <c r="AG168" s="50">
        <v>0</v>
      </c>
      <c r="AH168" s="1"/>
    </row>
    <row r="169" spans="2:34" s="33" customFormat="1" ht="12" customHeight="1" x14ac:dyDescent="0.2">
      <c r="B169" s="47" t="s">
        <v>83</v>
      </c>
      <c r="C169" s="40" t="s">
        <v>324</v>
      </c>
      <c r="D169" s="40"/>
      <c r="E169" s="50">
        <v>68</v>
      </c>
      <c r="F169" s="49"/>
      <c r="G169" s="50">
        <v>-20</v>
      </c>
      <c r="H169" s="50"/>
      <c r="I169" s="50" t="e">
        <v>#VALUE!</v>
      </c>
      <c r="J169" s="50"/>
      <c r="K169" s="50">
        <v>48</v>
      </c>
      <c r="L169" s="50"/>
      <c r="M169" s="50" t="e">
        <v>#VALUE!</v>
      </c>
      <c r="N169" s="50"/>
      <c r="O169" s="50">
        <v>0</v>
      </c>
      <c r="P169" s="50"/>
      <c r="Q169" s="50" t="e">
        <v>#VALUE!</v>
      </c>
      <c r="R169" s="50"/>
      <c r="S169" s="50">
        <v>47</v>
      </c>
      <c r="T169" s="50"/>
      <c r="U169" s="50">
        <v>0</v>
      </c>
      <c r="V169" s="50"/>
      <c r="W169" s="50">
        <v>36</v>
      </c>
      <c r="X169" s="50"/>
      <c r="Y169" s="50">
        <v>11</v>
      </c>
      <c r="Z169" s="50"/>
      <c r="AA169" s="50">
        <v>0</v>
      </c>
      <c r="AB169" s="50"/>
      <c r="AC169" s="50">
        <v>0</v>
      </c>
      <c r="AD169" s="50"/>
      <c r="AE169" s="50">
        <v>15</v>
      </c>
      <c r="AF169" s="50"/>
      <c r="AG169" s="50">
        <v>0</v>
      </c>
      <c r="AH169" s="1"/>
    </row>
    <row r="170" spans="2:34" s="33" customFormat="1" ht="12" customHeight="1" x14ac:dyDescent="0.2">
      <c r="B170" s="47" t="s">
        <v>84</v>
      </c>
      <c r="C170" s="40" t="s">
        <v>225</v>
      </c>
      <c r="D170" s="40"/>
      <c r="E170" s="50">
        <v>112</v>
      </c>
      <c r="F170" s="49"/>
      <c r="G170" s="50">
        <v>-15</v>
      </c>
      <c r="H170" s="50"/>
      <c r="I170" s="50" t="e">
        <v>#VALUE!</v>
      </c>
      <c r="J170" s="50"/>
      <c r="K170" s="50">
        <v>97</v>
      </c>
      <c r="L170" s="50"/>
      <c r="M170" s="50" t="e">
        <v>#VALUE!</v>
      </c>
      <c r="N170" s="50"/>
      <c r="O170" s="50">
        <v>6</v>
      </c>
      <c r="P170" s="50"/>
      <c r="Q170" s="50" t="e">
        <v>#VALUE!</v>
      </c>
      <c r="R170" s="50"/>
      <c r="S170" s="50">
        <v>88</v>
      </c>
      <c r="T170" s="50"/>
      <c r="U170" s="50">
        <v>0</v>
      </c>
      <c r="V170" s="50"/>
      <c r="W170" s="50">
        <v>85</v>
      </c>
      <c r="X170" s="50"/>
      <c r="Y170" s="50">
        <v>3</v>
      </c>
      <c r="Z170" s="50"/>
      <c r="AA170" s="50">
        <v>0</v>
      </c>
      <c r="AB170" s="50"/>
      <c r="AC170" s="50">
        <v>0</v>
      </c>
      <c r="AD170" s="50"/>
      <c r="AE170" s="50">
        <v>9</v>
      </c>
      <c r="AF170" s="50"/>
      <c r="AG170" s="50">
        <v>3</v>
      </c>
      <c r="AH170" s="1"/>
    </row>
    <row r="171" spans="2:34" s="33" customFormat="1" ht="12" customHeight="1" x14ac:dyDescent="0.2">
      <c r="B171" s="47" t="s">
        <v>85</v>
      </c>
      <c r="C171" s="40" t="s">
        <v>52</v>
      </c>
      <c r="D171" s="40"/>
      <c r="E171" s="50">
        <v>74</v>
      </c>
      <c r="F171" s="49"/>
      <c r="G171" s="50">
        <v>-20</v>
      </c>
      <c r="H171" s="50"/>
      <c r="I171" s="50" t="e">
        <v>#VALUE!</v>
      </c>
      <c r="J171" s="50"/>
      <c r="K171" s="50">
        <v>55</v>
      </c>
      <c r="L171" s="50"/>
      <c r="M171" s="50" t="e">
        <v>#VALUE!</v>
      </c>
      <c r="N171" s="50"/>
      <c r="O171" s="50">
        <v>23</v>
      </c>
      <c r="P171" s="50"/>
      <c r="Q171" s="50" t="e">
        <v>#VALUE!</v>
      </c>
      <c r="R171" s="50"/>
      <c r="S171" s="50">
        <v>24</v>
      </c>
      <c r="T171" s="50"/>
      <c r="U171" s="50">
        <v>0</v>
      </c>
      <c r="V171" s="50"/>
      <c r="W171" s="50">
        <v>5</v>
      </c>
      <c r="X171" s="50"/>
      <c r="Y171" s="50">
        <v>21</v>
      </c>
      <c r="Z171" s="50"/>
      <c r="AA171" s="50">
        <v>0</v>
      </c>
      <c r="AB171" s="50"/>
      <c r="AC171" s="50">
        <v>0</v>
      </c>
      <c r="AD171" s="50"/>
      <c r="AE171" s="50" t="e">
        <v>#VALUE!</v>
      </c>
      <c r="AF171" s="50"/>
      <c r="AG171" s="50">
        <v>3</v>
      </c>
      <c r="AH171" s="1"/>
    </row>
    <row r="172" spans="2:34" s="33" customFormat="1" ht="12" customHeight="1" x14ac:dyDescent="0.2">
      <c r="B172" s="47" t="s">
        <v>86</v>
      </c>
      <c r="C172" s="40" t="s">
        <v>12</v>
      </c>
      <c r="D172" s="40"/>
      <c r="E172" s="50">
        <v>67</v>
      </c>
      <c r="F172" s="49"/>
      <c r="G172" s="50">
        <v>-27</v>
      </c>
      <c r="H172" s="50"/>
      <c r="I172" s="50" t="e">
        <v>#VALUE!</v>
      </c>
      <c r="J172" s="50"/>
      <c r="K172" s="50">
        <v>39</v>
      </c>
      <c r="L172" s="50"/>
      <c r="M172" s="50" t="e">
        <v>#VALUE!</v>
      </c>
      <c r="N172" s="50"/>
      <c r="O172" s="50">
        <v>20</v>
      </c>
      <c r="P172" s="50"/>
      <c r="Q172" s="50" t="e">
        <v>#VALUE!</v>
      </c>
      <c r="R172" s="50"/>
      <c r="S172" s="50">
        <v>20</v>
      </c>
      <c r="T172" s="50"/>
      <c r="U172" s="50">
        <v>0</v>
      </c>
      <c r="V172" s="50"/>
      <c r="W172" s="50">
        <v>11</v>
      </c>
      <c r="X172" s="50"/>
      <c r="Y172" s="50">
        <v>9</v>
      </c>
      <c r="Z172" s="50"/>
      <c r="AA172" s="50">
        <v>0</v>
      </c>
      <c r="AB172" s="50"/>
      <c r="AC172" s="50">
        <v>0</v>
      </c>
      <c r="AD172" s="50"/>
      <c r="AE172" s="50">
        <v>0</v>
      </c>
      <c r="AF172" s="50"/>
      <c r="AG172" s="50">
        <v>0</v>
      </c>
      <c r="AH172" s="1"/>
    </row>
    <row r="173" spans="2:34" s="33" customFormat="1" ht="12" customHeight="1" x14ac:dyDescent="0.2">
      <c r="B173" s="47" t="s">
        <v>87</v>
      </c>
      <c r="C173" s="40" t="s">
        <v>13</v>
      </c>
      <c r="D173" s="40"/>
      <c r="E173" s="50">
        <v>192</v>
      </c>
      <c r="F173" s="49"/>
      <c r="G173" s="50">
        <v>-55</v>
      </c>
      <c r="H173" s="50"/>
      <c r="I173" s="50" t="e">
        <v>#VALUE!</v>
      </c>
      <c r="J173" s="50"/>
      <c r="K173" s="50">
        <v>138</v>
      </c>
      <c r="L173" s="50"/>
      <c r="M173" s="50" t="e">
        <v>#VALUE!</v>
      </c>
      <c r="N173" s="50"/>
      <c r="O173" s="50">
        <v>48</v>
      </c>
      <c r="P173" s="50"/>
      <c r="Q173" s="50" t="e">
        <v>#VALUE!</v>
      </c>
      <c r="R173" s="50"/>
      <c r="S173" s="50">
        <v>11</v>
      </c>
      <c r="T173" s="50"/>
      <c r="U173" s="50">
        <v>0</v>
      </c>
      <c r="V173" s="50"/>
      <c r="W173" s="50">
        <v>9</v>
      </c>
      <c r="X173" s="50"/>
      <c r="Y173" s="50">
        <v>2</v>
      </c>
      <c r="Z173" s="50"/>
      <c r="AA173" s="50">
        <v>0</v>
      </c>
      <c r="AB173" s="50"/>
      <c r="AC173" s="50">
        <v>0</v>
      </c>
      <c r="AD173" s="50"/>
      <c r="AE173" s="50">
        <v>2</v>
      </c>
      <c r="AF173" s="50"/>
      <c r="AG173" s="50">
        <v>8</v>
      </c>
      <c r="AH173" s="1"/>
    </row>
    <row r="174" spans="2:34" s="33" customFormat="1" ht="12" customHeight="1" x14ac:dyDescent="0.2">
      <c r="B174" s="47" t="s">
        <v>88</v>
      </c>
      <c r="C174" s="40" t="s">
        <v>263</v>
      </c>
      <c r="D174" s="40"/>
      <c r="E174" s="50">
        <v>100</v>
      </c>
      <c r="F174" s="49"/>
      <c r="G174" s="50">
        <v>-27</v>
      </c>
      <c r="H174" s="50"/>
      <c r="I174" s="50" t="e">
        <v>#VALUE!</v>
      </c>
      <c r="J174" s="50"/>
      <c r="K174" s="50">
        <v>73</v>
      </c>
      <c r="L174" s="50"/>
      <c r="M174" s="50" t="e">
        <v>#VALUE!</v>
      </c>
      <c r="N174" s="50"/>
      <c r="O174" s="50">
        <v>59</v>
      </c>
      <c r="P174" s="50"/>
      <c r="Q174" s="50" t="e">
        <v>#VALUE!</v>
      </c>
      <c r="R174" s="50"/>
      <c r="S174" s="50">
        <v>11</v>
      </c>
      <c r="T174" s="50"/>
      <c r="U174" s="50">
        <v>0</v>
      </c>
      <c r="V174" s="50"/>
      <c r="W174" s="50">
        <v>0</v>
      </c>
      <c r="X174" s="50"/>
      <c r="Y174" s="50">
        <v>11</v>
      </c>
      <c r="Z174" s="50"/>
      <c r="AA174" s="50">
        <v>0</v>
      </c>
      <c r="AB174" s="50"/>
      <c r="AC174" s="50">
        <v>0</v>
      </c>
      <c r="AD174" s="50"/>
      <c r="AE174" s="50">
        <v>8</v>
      </c>
      <c r="AF174" s="50"/>
      <c r="AG174" s="50">
        <v>0</v>
      </c>
      <c r="AH174" s="1"/>
    </row>
    <row r="175" spans="2:34" s="33" customFormat="1" ht="12" customHeight="1" x14ac:dyDescent="0.2">
      <c r="B175" s="47" t="s">
        <v>89</v>
      </c>
      <c r="C175" s="40" t="s">
        <v>46</v>
      </c>
      <c r="D175" s="40"/>
      <c r="E175" s="50">
        <v>32521</v>
      </c>
      <c r="F175" s="49"/>
      <c r="G175" s="50">
        <v>-560</v>
      </c>
      <c r="H175" s="50"/>
      <c r="I175" s="50" t="e">
        <v>#VALUE!</v>
      </c>
      <c r="J175" s="50"/>
      <c r="K175" s="50">
        <v>7773</v>
      </c>
      <c r="L175" s="50"/>
      <c r="M175" s="50" t="e">
        <v>#VALUE!</v>
      </c>
      <c r="N175" s="50"/>
      <c r="O175" s="50">
        <v>3175</v>
      </c>
      <c r="P175" s="50"/>
      <c r="Q175" s="50" t="e">
        <v>#VALUE!</v>
      </c>
      <c r="R175" s="50"/>
      <c r="S175" s="50">
        <v>17661</v>
      </c>
      <c r="T175" s="50"/>
      <c r="U175" s="50">
        <v>1041</v>
      </c>
      <c r="V175" s="50"/>
      <c r="W175" s="50">
        <v>12051</v>
      </c>
      <c r="X175" s="50"/>
      <c r="Y175" s="50">
        <v>4570</v>
      </c>
      <c r="Z175" s="50"/>
      <c r="AA175" s="50">
        <v>0</v>
      </c>
      <c r="AB175" s="50"/>
      <c r="AC175" s="50">
        <v>1165</v>
      </c>
      <c r="AD175" s="50"/>
      <c r="AE175" s="50">
        <v>20015</v>
      </c>
      <c r="AF175" s="50"/>
      <c r="AG175" s="50">
        <v>3116</v>
      </c>
      <c r="AH175" s="1"/>
    </row>
    <row r="176" spans="2:34" s="33" customFormat="1" ht="12" customHeight="1" x14ac:dyDescent="0.2">
      <c r="B176" s="47" t="s">
        <v>90</v>
      </c>
      <c r="C176" s="40" t="s">
        <v>34</v>
      </c>
      <c r="D176" s="40"/>
      <c r="E176" s="50">
        <v>35</v>
      </c>
      <c r="F176" s="49"/>
      <c r="G176" s="50">
        <v>-3</v>
      </c>
      <c r="H176" s="50"/>
      <c r="I176" s="50" t="e">
        <v>#VALUE!</v>
      </c>
      <c r="J176" s="50"/>
      <c r="K176" s="50">
        <v>32</v>
      </c>
      <c r="L176" s="50"/>
      <c r="M176" s="50" t="e">
        <v>#VALUE!</v>
      </c>
      <c r="N176" s="50"/>
      <c r="O176" s="50">
        <v>5</v>
      </c>
      <c r="P176" s="50"/>
      <c r="Q176" s="50" t="e">
        <v>#VALUE!</v>
      </c>
      <c r="R176" s="50"/>
      <c r="S176" s="50">
        <v>27</v>
      </c>
      <c r="T176" s="50"/>
      <c r="U176" s="50">
        <v>5</v>
      </c>
      <c r="V176" s="50"/>
      <c r="W176" s="50">
        <v>0</v>
      </c>
      <c r="X176" s="50"/>
      <c r="Y176" s="50">
        <v>23</v>
      </c>
      <c r="Z176" s="50"/>
      <c r="AA176" s="50">
        <v>0</v>
      </c>
      <c r="AB176" s="50"/>
      <c r="AC176" s="50">
        <v>0</v>
      </c>
      <c r="AD176" s="50"/>
      <c r="AE176" s="50" t="e">
        <v>#VALUE!</v>
      </c>
      <c r="AF176" s="50"/>
      <c r="AG176" s="50">
        <v>0</v>
      </c>
      <c r="AH176" s="1"/>
    </row>
    <row r="177" spans="1:39" s="33" customFormat="1" ht="12" customHeight="1" x14ac:dyDescent="0.2">
      <c r="B177" s="47" t="s">
        <v>91</v>
      </c>
      <c r="C177" s="40" t="s">
        <v>29</v>
      </c>
      <c r="D177" s="40"/>
      <c r="E177" s="50">
        <v>1281</v>
      </c>
      <c r="F177" s="49"/>
      <c r="G177" s="50">
        <v>-201</v>
      </c>
      <c r="H177" s="50"/>
      <c r="I177" s="50" t="e">
        <v>#VALUE!</v>
      </c>
      <c r="J177" s="50"/>
      <c r="K177" s="50">
        <v>1080</v>
      </c>
      <c r="L177" s="50"/>
      <c r="M177" s="50" t="e">
        <v>#VALUE!</v>
      </c>
      <c r="N177" s="50"/>
      <c r="O177" s="50">
        <v>295</v>
      </c>
      <c r="P177" s="50"/>
      <c r="Q177" s="50" t="e">
        <v>#VALUE!</v>
      </c>
      <c r="R177" s="50"/>
      <c r="S177" s="50">
        <v>753</v>
      </c>
      <c r="T177" s="50"/>
      <c r="U177" s="50">
        <v>2</v>
      </c>
      <c r="V177" s="50"/>
      <c r="W177" s="50">
        <v>747</v>
      </c>
      <c r="X177" s="50"/>
      <c r="Y177" s="50">
        <v>6</v>
      </c>
      <c r="Z177" s="50"/>
      <c r="AA177" s="50">
        <v>0</v>
      </c>
      <c r="AB177" s="50"/>
      <c r="AC177" s="50">
        <v>56</v>
      </c>
      <c r="AD177" s="50"/>
      <c r="AE177" s="50">
        <v>2767</v>
      </c>
      <c r="AF177" s="50"/>
      <c r="AG177" s="50">
        <v>48</v>
      </c>
      <c r="AH177" s="1"/>
    </row>
    <row r="178" spans="1:39" s="33" customFormat="1" ht="12" customHeight="1" x14ac:dyDescent="0.2">
      <c r="B178" s="47" t="s">
        <v>92</v>
      </c>
      <c r="C178" s="40" t="s">
        <v>59</v>
      </c>
      <c r="D178" s="40"/>
      <c r="E178" s="50">
        <v>106</v>
      </c>
      <c r="F178" s="49"/>
      <c r="G178" s="50">
        <v>-41</v>
      </c>
      <c r="H178" s="50"/>
      <c r="I178" s="50" t="e">
        <v>#VALUE!</v>
      </c>
      <c r="J178" s="50"/>
      <c r="K178" s="50">
        <v>65</v>
      </c>
      <c r="L178" s="50"/>
      <c r="M178" s="50" t="e">
        <v>#VALUE!</v>
      </c>
      <c r="N178" s="50"/>
      <c r="O178" s="50">
        <v>0</v>
      </c>
      <c r="P178" s="50"/>
      <c r="Q178" s="50" t="e">
        <v>#VALUE!</v>
      </c>
      <c r="R178" s="50"/>
      <c r="S178" s="50">
        <v>64</v>
      </c>
      <c r="T178" s="50"/>
      <c r="U178" s="50">
        <v>50</v>
      </c>
      <c r="V178" s="50"/>
      <c r="W178" s="50">
        <v>5</v>
      </c>
      <c r="X178" s="50"/>
      <c r="Y178" s="50">
        <v>9</v>
      </c>
      <c r="Z178" s="50"/>
      <c r="AA178" s="50">
        <v>0</v>
      </c>
      <c r="AB178" s="50"/>
      <c r="AC178" s="50">
        <v>3</v>
      </c>
      <c r="AD178" s="50"/>
      <c r="AE178" s="50" t="e">
        <v>#VALUE!</v>
      </c>
      <c r="AF178" s="50"/>
      <c r="AG178" s="50">
        <v>2</v>
      </c>
      <c r="AH178" s="1"/>
    </row>
    <row r="179" spans="1:39" s="33" customFormat="1" ht="12" customHeight="1" x14ac:dyDescent="0.2">
      <c r="B179" s="47" t="s">
        <v>93</v>
      </c>
      <c r="C179" s="40" t="s">
        <v>54</v>
      </c>
      <c r="D179" s="40"/>
      <c r="E179" s="50">
        <v>112</v>
      </c>
      <c r="F179" s="49"/>
      <c r="G179" s="50">
        <v>0</v>
      </c>
      <c r="H179" s="50"/>
      <c r="I179" s="50" t="e">
        <v>#VALUE!</v>
      </c>
      <c r="J179" s="50"/>
      <c r="K179" s="50">
        <v>112</v>
      </c>
      <c r="L179" s="50"/>
      <c r="M179" s="50" t="e">
        <v>#VALUE!</v>
      </c>
      <c r="N179" s="50"/>
      <c r="O179" s="50">
        <v>0</v>
      </c>
      <c r="P179" s="50"/>
      <c r="Q179" s="50" t="e">
        <v>#VALUE!</v>
      </c>
      <c r="R179" s="50"/>
      <c r="S179" s="50">
        <v>112</v>
      </c>
      <c r="T179" s="50"/>
      <c r="U179" s="50">
        <v>8</v>
      </c>
      <c r="V179" s="50"/>
      <c r="W179" s="50">
        <v>85</v>
      </c>
      <c r="X179" s="50"/>
      <c r="Y179" s="50">
        <v>20</v>
      </c>
      <c r="Z179" s="50"/>
      <c r="AA179" s="50">
        <v>0</v>
      </c>
      <c r="AB179" s="50"/>
      <c r="AC179" s="50">
        <v>114</v>
      </c>
      <c r="AD179" s="50"/>
      <c r="AE179" s="50" t="e">
        <v>#VALUE!</v>
      </c>
      <c r="AF179" s="50"/>
      <c r="AG179" s="50">
        <v>0</v>
      </c>
      <c r="AH179" s="1"/>
    </row>
    <row r="180" spans="1:39" s="33" customFormat="1" ht="12" customHeight="1" x14ac:dyDescent="0.2">
      <c r="B180" s="47" t="s">
        <v>94</v>
      </c>
      <c r="C180" s="40" t="s">
        <v>64</v>
      </c>
      <c r="D180" s="40"/>
      <c r="E180" s="50">
        <v>1369</v>
      </c>
      <c r="F180" s="49"/>
      <c r="G180" s="50">
        <v>-3</v>
      </c>
      <c r="H180" s="50"/>
      <c r="I180" s="50" t="e">
        <v>#VALUE!</v>
      </c>
      <c r="J180" s="50"/>
      <c r="K180" s="50">
        <v>64</v>
      </c>
      <c r="L180" s="50"/>
      <c r="M180" s="50" t="e">
        <v>#VALUE!</v>
      </c>
      <c r="N180" s="50"/>
      <c r="O180" s="50">
        <v>15</v>
      </c>
      <c r="P180" s="50"/>
      <c r="Q180" s="50" t="e">
        <v>#VALUE!</v>
      </c>
      <c r="R180" s="50"/>
      <c r="S180" s="50">
        <v>871</v>
      </c>
      <c r="T180" s="50"/>
      <c r="U180" s="50">
        <v>0</v>
      </c>
      <c r="V180" s="50"/>
      <c r="W180" s="50">
        <v>701</v>
      </c>
      <c r="X180" s="50"/>
      <c r="Y180" s="50">
        <v>153</v>
      </c>
      <c r="Z180" s="50"/>
      <c r="AA180" s="50">
        <v>17</v>
      </c>
      <c r="AB180" s="50"/>
      <c r="AC180" s="50">
        <v>12</v>
      </c>
      <c r="AD180" s="50"/>
      <c r="AE180" s="50" t="e">
        <v>#VALUE!</v>
      </c>
      <c r="AF180" s="50"/>
      <c r="AG180" s="50">
        <v>50</v>
      </c>
      <c r="AH180" s="1"/>
    </row>
    <row r="181" spans="1:39" s="33" customFormat="1" ht="12" customHeight="1" x14ac:dyDescent="0.2">
      <c r="B181" s="47" t="s">
        <v>95</v>
      </c>
      <c r="C181" s="40" t="s">
        <v>67</v>
      </c>
      <c r="D181" s="40"/>
      <c r="E181" s="50">
        <v>148</v>
      </c>
      <c r="F181" s="49"/>
      <c r="G181" s="50">
        <v>12</v>
      </c>
      <c r="H181" s="50"/>
      <c r="I181" s="50" t="e">
        <v>#VALUE!</v>
      </c>
      <c r="J181" s="50"/>
      <c r="K181" s="50">
        <v>159</v>
      </c>
      <c r="L181" s="50"/>
      <c r="M181" s="50" t="e">
        <v>#VALUE!</v>
      </c>
      <c r="N181" s="50"/>
      <c r="O181" s="50">
        <v>11</v>
      </c>
      <c r="P181" s="50"/>
      <c r="Q181" s="50" t="e">
        <v>#VALUE!</v>
      </c>
      <c r="R181" s="50"/>
      <c r="S181" s="50">
        <v>130</v>
      </c>
      <c r="T181" s="50"/>
      <c r="U181" s="50">
        <v>64</v>
      </c>
      <c r="V181" s="50"/>
      <c r="W181" s="50">
        <v>23</v>
      </c>
      <c r="X181" s="50"/>
      <c r="Y181" s="50">
        <v>44</v>
      </c>
      <c r="Z181" s="50"/>
      <c r="AA181" s="50">
        <v>0</v>
      </c>
      <c r="AB181" s="50"/>
      <c r="AC181" s="50">
        <v>3</v>
      </c>
      <c r="AD181" s="50"/>
      <c r="AE181" s="50" t="e">
        <v>#VALUE!</v>
      </c>
      <c r="AF181" s="50"/>
      <c r="AG181" s="50">
        <v>0</v>
      </c>
      <c r="AH181" s="1"/>
    </row>
    <row r="182" spans="1:39" s="33" customFormat="1" ht="12" customHeight="1" x14ac:dyDescent="0.2">
      <c r="B182" s="47" t="s">
        <v>374</v>
      </c>
      <c r="C182" s="40" t="s">
        <v>116</v>
      </c>
      <c r="D182" s="40"/>
      <c r="E182" s="50">
        <v>8</v>
      </c>
      <c r="F182" s="49"/>
      <c r="G182" s="50">
        <v>0</v>
      </c>
      <c r="H182" s="50"/>
      <c r="I182" s="50" t="e">
        <v>#VALUE!</v>
      </c>
      <c r="J182" s="50"/>
      <c r="K182" s="50">
        <v>8</v>
      </c>
      <c r="L182" s="50"/>
      <c r="M182" s="50" t="e">
        <v>#VALUE!</v>
      </c>
      <c r="N182" s="50"/>
      <c r="O182" s="50">
        <v>2</v>
      </c>
      <c r="P182" s="50"/>
      <c r="Q182" s="50" t="e">
        <v>#VALUE!</v>
      </c>
      <c r="R182" s="50"/>
      <c r="S182" s="50">
        <v>6</v>
      </c>
      <c r="T182" s="50"/>
      <c r="U182" s="50">
        <v>0</v>
      </c>
      <c r="V182" s="50"/>
      <c r="W182" s="50">
        <v>0</v>
      </c>
      <c r="X182" s="50"/>
      <c r="Y182" s="50">
        <v>6</v>
      </c>
      <c r="Z182" s="50"/>
      <c r="AA182" s="50">
        <v>0</v>
      </c>
      <c r="AB182" s="50"/>
      <c r="AC182" s="50">
        <v>0</v>
      </c>
      <c r="AD182" s="50"/>
      <c r="AE182" s="50" t="e">
        <v>#VALUE!</v>
      </c>
      <c r="AF182" s="50"/>
      <c r="AG182" s="50">
        <v>0</v>
      </c>
      <c r="AH182" s="1"/>
    </row>
    <row r="183" spans="1:39" s="55" customFormat="1" ht="12" customHeight="1" x14ac:dyDescent="0.2">
      <c r="B183" s="47" t="s">
        <v>96</v>
      </c>
      <c r="C183" s="47" t="s">
        <v>115</v>
      </c>
      <c r="D183" s="47"/>
      <c r="E183" s="50">
        <v>97468</v>
      </c>
      <c r="F183" s="49"/>
      <c r="G183" s="50">
        <v>2519</v>
      </c>
      <c r="H183" s="50"/>
      <c r="I183" s="50" t="e">
        <v>#VALUE!</v>
      </c>
      <c r="J183" s="50"/>
      <c r="K183" s="50">
        <v>33763</v>
      </c>
      <c r="L183" s="50"/>
      <c r="M183" s="50" t="e">
        <v>#VALUE!</v>
      </c>
      <c r="N183" s="50"/>
      <c r="O183" s="50">
        <v>20199</v>
      </c>
      <c r="P183" s="50"/>
      <c r="Q183" s="50" t="e">
        <v>#VALUE!</v>
      </c>
      <c r="R183" s="50"/>
      <c r="S183" s="50">
        <v>53722</v>
      </c>
      <c r="T183" s="50"/>
      <c r="U183" s="50">
        <v>2086</v>
      </c>
      <c r="V183" s="50"/>
      <c r="W183" s="50">
        <v>39862</v>
      </c>
      <c r="X183" s="50"/>
      <c r="Y183" s="50">
        <v>11743</v>
      </c>
      <c r="Z183" s="50"/>
      <c r="AA183" s="50">
        <v>29</v>
      </c>
      <c r="AB183" s="50"/>
      <c r="AC183" s="50">
        <v>4985</v>
      </c>
      <c r="AD183" s="50"/>
      <c r="AE183" s="50" t="e">
        <v>#VALUE!</v>
      </c>
      <c r="AF183" s="50"/>
      <c r="AG183" s="50">
        <v>11200</v>
      </c>
      <c r="AH183" s="1"/>
    </row>
    <row r="184" spans="1:39" s="33" customFormat="1" ht="12" customHeight="1" x14ac:dyDescent="0.2">
      <c r="B184" s="47"/>
      <c r="C184" s="40"/>
      <c r="D184" s="40"/>
      <c r="E184" s="50"/>
      <c r="F184" s="49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  <c r="AC184" s="50"/>
      <c r="AD184" s="50"/>
      <c r="AE184" s="50"/>
      <c r="AF184" s="50"/>
      <c r="AG184" s="50"/>
      <c r="AH184" s="1"/>
    </row>
    <row r="185" spans="1:39" s="55" customFormat="1" ht="12" customHeight="1" x14ac:dyDescent="0.2">
      <c r="B185" s="47" t="s">
        <v>97</v>
      </c>
      <c r="C185" s="47" t="s">
        <v>375</v>
      </c>
      <c r="D185" s="47"/>
      <c r="E185" s="50">
        <v>787621</v>
      </c>
      <c r="F185" s="49"/>
      <c r="G185" s="50">
        <v>15159</v>
      </c>
      <c r="H185" s="50"/>
      <c r="I185" s="50" t="e">
        <v>#VALUE!</v>
      </c>
      <c r="J185" s="50"/>
      <c r="K185" s="50">
        <v>283170</v>
      </c>
      <c r="L185" s="50"/>
      <c r="M185" s="50" t="e">
        <v>#VALUE!</v>
      </c>
      <c r="N185" s="50"/>
      <c r="O185" s="50">
        <v>161626</v>
      </c>
      <c r="P185" s="50"/>
      <c r="Q185" s="50" t="e">
        <v>#VALUE!</v>
      </c>
      <c r="R185" s="50"/>
      <c r="S185" s="50">
        <v>459839</v>
      </c>
      <c r="T185" s="50"/>
      <c r="U185" s="50">
        <v>42983</v>
      </c>
      <c r="V185" s="50"/>
      <c r="W185" s="50">
        <v>289024</v>
      </c>
      <c r="X185" s="50"/>
      <c r="Y185" s="50">
        <v>127445</v>
      </c>
      <c r="Z185" s="50"/>
      <c r="AA185" s="50">
        <v>379</v>
      </c>
      <c r="AB185" s="50"/>
      <c r="AC185" s="50">
        <v>39402</v>
      </c>
      <c r="AD185" s="50"/>
      <c r="AE185" s="50" t="e">
        <v>#VALUE!</v>
      </c>
      <c r="AF185" s="50"/>
      <c r="AG185" s="50">
        <v>62866</v>
      </c>
      <c r="AH185" s="1"/>
    </row>
    <row r="186" spans="1:39" s="33" customFormat="1" ht="12" customHeight="1" x14ac:dyDescent="0.2">
      <c r="B186" s="47"/>
      <c r="C186" s="40"/>
      <c r="D186" s="40"/>
      <c r="E186" s="50"/>
      <c r="F186" s="49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  <c r="AC186" s="50"/>
      <c r="AD186" s="50"/>
      <c r="AE186" s="50"/>
      <c r="AF186" s="50"/>
      <c r="AG186" s="50"/>
      <c r="AH186" s="1"/>
    </row>
    <row r="187" spans="1:39" s="33" customFormat="1" ht="12" customHeight="1" x14ac:dyDescent="0.2">
      <c r="B187" s="47" t="s">
        <v>98</v>
      </c>
      <c r="C187" s="40" t="s">
        <v>99</v>
      </c>
      <c r="D187" s="40"/>
      <c r="E187" s="50">
        <v>14</v>
      </c>
      <c r="F187" s="49"/>
      <c r="G187" s="50">
        <v>70</v>
      </c>
      <c r="H187" s="50"/>
      <c r="I187" s="50" t="e">
        <v>#VALUE!</v>
      </c>
      <c r="J187" s="50"/>
      <c r="K187" s="50">
        <v>83</v>
      </c>
      <c r="L187" s="50"/>
      <c r="M187" s="50" t="e">
        <v>#VALUE!</v>
      </c>
      <c r="N187" s="50"/>
      <c r="O187" s="50">
        <v>2</v>
      </c>
      <c r="P187" s="50"/>
      <c r="Q187" s="50" t="e">
        <v>#VALUE!</v>
      </c>
      <c r="R187" s="50"/>
      <c r="S187" s="50">
        <v>74</v>
      </c>
      <c r="T187" s="50"/>
      <c r="U187" s="50">
        <v>71</v>
      </c>
      <c r="V187" s="50"/>
      <c r="W187" s="50">
        <v>0</v>
      </c>
      <c r="X187" s="50"/>
      <c r="Y187" s="50">
        <v>3</v>
      </c>
      <c r="Z187" s="50"/>
      <c r="AA187" s="50">
        <v>0</v>
      </c>
      <c r="AB187" s="50"/>
      <c r="AC187" s="50">
        <v>103</v>
      </c>
      <c r="AD187" s="50"/>
      <c r="AE187" s="50" t="e">
        <v>#VALUE!</v>
      </c>
      <c r="AF187" s="50"/>
      <c r="AG187" s="50">
        <v>3</v>
      </c>
      <c r="AH187" s="1"/>
    </row>
    <row r="188" spans="1:39" s="33" customFormat="1" ht="12" customHeight="1" x14ac:dyDescent="0.2">
      <c r="B188" s="47"/>
      <c r="C188" s="40"/>
      <c r="D188" s="40"/>
      <c r="E188" s="50"/>
      <c r="F188" s="49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  <c r="AA188" s="50"/>
      <c r="AB188" s="50"/>
      <c r="AC188" s="50"/>
      <c r="AD188" s="50"/>
      <c r="AE188" s="50"/>
      <c r="AF188" s="50"/>
      <c r="AG188" s="50"/>
      <c r="AH188" s="1"/>
    </row>
    <row r="189" spans="1:39" s="33" customFormat="1" ht="12" customHeight="1" x14ac:dyDescent="0.2">
      <c r="B189" s="47" t="s">
        <v>100</v>
      </c>
      <c r="C189" s="40" t="s">
        <v>378</v>
      </c>
      <c r="D189" s="40"/>
      <c r="E189" s="50">
        <v>59234</v>
      </c>
      <c r="F189" s="49"/>
      <c r="G189" s="50">
        <v>167</v>
      </c>
      <c r="H189" s="50"/>
      <c r="I189" s="50" t="e">
        <v>#VALUE!</v>
      </c>
      <c r="J189" s="50"/>
      <c r="K189" s="50">
        <v>59400</v>
      </c>
      <c r="L189" s="50"/>
      <c r="M189" s="50" t="e">
        <v>#VALUE!</v>
      </c>
      <c r="N189" s="50"/>
      <c r="O189" s="50">
        <v>0</v>
      </c>
      <c r="P189" s="50"/>
      <c r="Q189" s="50" t="e">
        <v>#VALUE!</v>
      </c>
      <c r="R189" s="50"/>
      <c r="S189" s="50">
        <v>0</v>
      </c>
      <c r="T189" s="50"/>
      <c r="U189" s="50">
        <v>0</v>
      </c>
      <c r="V189" s="50"/>
      <c r="W189" s="50">
        <v>0</v>
      </c>
      <c r="X189" s="50"/>
      <c r="Y189" s="50">
        <v>0</v>
      </c>
      <c r="Z189" s="50"/>
      <c r="AA189" s="50">
        <v>0</v>
      </c>
      <c r="AB189" s="50"/>
      <c r="AC189" s="50">
        <v>9140</v>
      </c>
      <c r="AD189" s="50"/>
      <c r="AE189" s="50" t="e">
        <v>#VALUE!</v>
      </c>
      <c r="AF189" s="50"/>
      <c r="AG189" s="50">
        <v>532</v>
      </c>
      <c r="AH189" s="1"/>
    </row>
    <row r="190" spans="1:39" s="33" customFormat="1" ht="12" customHeight="1" x14ac:dyDescent="0.2">
      <c r="B190" s="47"/>
      <c r="C190" s="40"/>
      <c r="D190" s="40"/>
      <c r="E190" s="50"/>
      <c r="F190" s="49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/>
      <c r="AC190" s="50"/>
      <c r="AD190" s="50"/>
      <c r="AE190" s="50"/>
      <c r="AF190" s="50"/>
      <c r="AG190" s="50"/>
      <c r="AH190" s="1"/>
    </row>
    <row r="191" spans="1:39" s="55" customFormat="1" ht="12" customHeight="1" x14ac:dyDescent="0.2">
      <c r="B191" s="47" t="s">
        <v>101</v>
      </c>
      <c r="C191" s="47" t="s">
        <v>102</v>
      </c>
      <c r="D191" s="47"/>
      <c r="E191" s="50">
        <v>3209881</v>
      </c>
      <c r="F191" s="49"/>
      <c r="G191" s="50">
        <v>22823</v>
      </c>
      <c r="H191" s="50"/>
      <c r="I191" s="50" t="e">
        <v>#VALUE!</v>
      </c>
      <c r="J191" s="50"/>
      <c r="K191" s="50">
        <v>1366967</v>
      </c>
      <c r="L191" s="50"/>
      <c r="M191" s="50" t="e">
        <v>#VALUE!</v>
      </c>
      <c r="N191" s="50"/>
      <c r="O191" s="50">
        <v>516455</v>
      </c>
      <c r="P191" s="50"/>
      <c r="Q191" s="50" t="e">
        <v>#VALUE!</v>
      </c>
      <c r="R191" s="50"/>
      <c r="S191" s="50">
        <v>1746719</v>
      </c>
      <c r="T191" s="50"/>
      <c r="U191" s="50">
        <v>538517</v>
      </c>
      <c r="V191" s="50"/>
      <c r="W191" s="50">
        <v>765163</v>
      </c>
      <c r="X191" s="50"/>
      <c r="Y191" s="50">
        <v>442651</v>
      </c>
      <c r="Z191" s="50"/>
      <c r="AA191" s="50">
        <v>383</v>
      </c>
      <c r="AB191" s="50"/>
      <c r="AC191" s="50">
        <v>709567</v>
      </c>
      <c r="AD191" s="50"/>
      <c r="AE191" s="50" t="e">
        <v>#VALUE!</v>
      </c>
      <c r="AF191" s="50"/>
      <c r="AG191" s="50">
        <v>512429</v>
      </c>
      <c r="AH191" s="1"/>
    </row>
    <row r="192" spans="1:39" s="33" customFormat="1" ht="12" customHeight="1" x14ac:dyDescent="0.2">
      <c r="A192" s="60"/>
      <c r="B192" s="60"/>
      <c r="C192" s="61"/>
      <c r="D192" s="60"/>
      <c r="E192" s="3"/>
      <c r="F192" s="61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48"/>
      <c r="AJ192" s="48"/>
      <c r="AK192" s="48"/>
      <c r="AM192" s="48"/>
    </row>
    <row r="193" spans="1:39" s="65" customFormat="1" ht="12" customHeight="1" x14ac:dyDescent="0.25">
      <c r="A193" s="62" t="s">
        <v>376</v>
      </c>
      <c r="B193" s="63"/>
      <c r="C193" s="63"/>
      <c r="D193" s="64"/>
      <c r="E193" s="83"/>
      <c r="F193" s="83"/>
      <c r="G193" s="83"/>
      <c r="H193" s="83"/>
      <c r="I193" s="83"/>
      <c r="J193" s="83"/>
      <c r="O193" s="83"/>
      <c r="P193" s="83"/>
      <c r="Q193" s="83"/>
      <c r="R193" s="83"/>
      <c r="AJ193" s="83"/>
      <c r="AK193" s="83"/>
    </row>
    <row r="194" spans="1:39" s="65" customFormat="1" ht="12" customHeight="1" x14ac:dyDescent="0.25">
      <c r="A194" s="66"/>
      <c r="B194" s="63"/>
      <c r="C194" s="63"/>
      <c r="D194" s="63"/>
      <c r="E194" s="83"/>
      <c r="F194" s="83"/>
      <c r="G194" s="83"/>
      <c r="H194" s="83"/>
      <c r="I194" s="83"/>
      <c r="J194" s="83"/>
      <c r="O194" s="83"/>
      <c r="P194" s="83"/>
      <c r="Q194" s="83"/>
      <c r="R194" s="83"/>
      <c r="AJ194" s="83"/>
      <c r="AK194" s="83"/>
    </row>
    <row r="195" spans="1:39" s="65" customFormat="1" ht="12" customHeight="1" x14ac:dyDescent="0.25">
      <c r="A195" s="66"/>
      <c r="B195" s="67"/>
      <c r="C195" s="67"/>
      <c r="D195" s="68"/>
      <c r="E195" s="83"/>
      <c r="F195" s="83"/>
      <c r="G195" s="83"/>
      <c r="H195" s="83"/>
      <c r="I195" s="83"/>
      <c r="J195" s="83"/>
      <c r="O195" s="83"/>
      <c r="P195" s="83"/>
      <c r="Q195" s="83"/>
      <c r="R195" s="83"/>
      <c r="AJ195" s="83"/>
      <c r="AK195" s="83"/>
    </row>
    <row r="196" spans="1:39" s="65" customFormat="1" ht="12" customHeight="1" x14ac:dyDescent="0.25">
      <c r="A196" s="329" t="s">
        <v>377</v>
      </c>
      <c r="B196" s="329"/>
      <c r="C196" s="329"/>
      <c r="D196" s="329"/>
      <c r="E196" s="83"/>
      <c r="F196" s="83"/>
      <c r="G196" s="83"/>
      <c r="H196" s="83"/>
      <c r="I196" s="83"/>
      <c r="J196" s="83"/>
      <c r="O196" s="83"/>
      <c r="P196" s="83"/>
      <c r="Q196" s="83"/>
      <c r="R196" s="83"/>
      <c r="AJ196" s="83"/>
      <c r="AK196" s="83"/>
    </row>
    <row r="197" spans="1:39" s="65" customFormat="1" ht="12" customHeight="1" x14ac:dyDescent="0.25">
      <c r="A197" s="63"/>
      <c r="B197" s="63"/>
      <c r="C197" s="63"/>
      <c r="D197" s="68"/>
      <c r="E197" s="83"/>
      <c r="F197" s="83"/>
      <c r="G197" s="83"/>
      <c r="H197" s="83"/>
      <c r="I197" s="83"/>
      <c r="J197" s="83"/>
      <c r="O197" s="83"/>
      <c r="P197" s="83"/>
      <c r="Q197" s="83"/>
      <c r="R197" s="83"/>
      <c r="AJ197" s="83"/>
      <c r="AK197" s="83"/>
    </row>
    <row r="198" spans="1:39" s="65" customFormat="1" ht="12" customHeight="1" x14ac:dyDescent="0.25">
      <c r="A198" s="62" t="s">
        <v>385</v>
      </c>
      <c r="B198" s="63"/>
      <c r="C198" s="63"/>
      <c r="D198" s="68"/>
      <c r="E198" s="83"/>
      <c r="F198" s="83"/>
      <c r="G198" s="83"/>
      <c r="H198" s="83"/>
      <c r="I198" s="83"/>
      <c r="J198" s="83"/>
      <c r="O198" s="83"/>
      <c r="P198" s="83"/>
      <c r="Q198" s="83"/>
      <c r="R198" s="83"/>
      <c r="AJ198" s="83"/>
      <c r="AK198" s="83"/>
    </row>
    <row r="199" spans="1:39" ht="12" customHeight="1" x14ac:dyDescent="0.25">
      <c r="C199" s="69"/>
      <c r="D199" s="69"/>
      <c r="E199" s="69"/>
      <c r="F199" s="69"/>
      <c r="G199" s="69"/>
      <c r="H199" s="69"/>
      <c r="I199" s="70"/>
      <c r="J199" s="70"/>
      <c r="K199" s="71"/>
      <c r="L199" s="71"/>
      <c r="M199" s="71"/>
      <c r="N199" s="71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  <c r="AA199" s="69"/>
      <c r="AB199" s="69"/>
      <c r="AC199" s="71"/>
      <c r="AD199" s="71"/>
      <c r="AE199" s="71"/>
      <c r="AF199" s="71"/>
      <c r="AG199" s="71"/>
    </row>
    <row r="200" spans="1:39" ht="12" customHeight="1" x14ac:dyDescent="0.25">
      <c r="C200" s="69"/>
      <c r="D200" s="69"/>
      <c r="E200" s="69"/>
      <c r="F200" s="69"/>
      <c r="G200" s="69"/>
      <c r="H200" s="69"/>
      <c r="I200" s="72"/>
      <c r="J200" s="72"/>
      <c r="K200" s="69"/>
      <c r="L200" s="69"/>
      <c r="M200" s="69"/>
      <c r="N200" s="69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  <c r="AA200" s="73"/>
      <c r="AB200" s="73"/>
      <c r="AC200" s="69"/>
      <c r="AD200" s="69"/>
      <c r="AE200" s="69"/>
      <c r="AF200" s="69"/>
      <c r="AG200" s="69"/>
      <c r="AH200" s="95"/>
      <c r="AI200" s="95"/>
      <c r="AJ200" s="95"/>
      <c r="AK200" s="95"/>
      <c r="AM200" s="95"/>
    </row>
    <row r="201" spans="1:39" ht="12" customHeight="1" x14ac:dyDescent="0.25">
      <c r="C201" s="73"/>
      <c r="D201" s="73"/>
      <c r="E201" s="73"/>
      <c r="F201" s="73"/>
      <c r="G201" s="73"/>
      <c r="H201" s="73"/>
      <c r="I201" s="72"/>
      <c r="J201" s="72"/>
      <c r="K201" s="71"/>
      <c r="L201" s="71"/>
      <c r="M201" s="71"/>
      <c r="N201" s="71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  <c r="AA201" s="73"/>
      <c r="AB201" s="73"/>
      <c r="AC201" s="71"/>
      <c r="AD201" s="71"/>
      <c r="AE201" s="71"/>
      <c r="AF201" s="71"/>
      <c r="AG201" s="71"/>
    </row>
    <row r="202" spans="1:39" ht="12" customHeight="1" x14ac:dyDescent="0.25">
      <c r="C202" s="73"/>
      <c r="D202" s="73"/>
      <c r="E202" s="73"/>
      <c r="F202" s="73"/>
      <c r="G202" s="73"/>
      <c r="H202" s="73"/>
      <c r="I202" s="72"/>
      <c r="J202" s="72"/>
      <c r="K202" s="71"/>
      <c r="L202" s="71"/>
      <c r="M202" s="71"/>
      <c r="N202" s="71"/>
      <c r="O202" s="73"/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  <c r="AA202" s="73"/>
      <c r="AB202" s="73"/>
      <c r="AC202" s="71"/>
      <c r="AD202" s="71"/>
      <c r="AE202" s="71"/>
      <c r="AF202" s="71"/>
      <c r="AG202" s="71"/>
    </row>
    <row r="203" spans="1:39" ht="12" customHeight="1" x14ac:dyDescent="0.25">
      <c r="C203" s="73"/>
      <c r="D203" s="73"/>
      <c r="E203" s="73"/>
      <c r="F203" s="73"/>
      <c r="G203" s="73"/>
      <c r="H203" s="73"/>
      <c r="I203" s="72"/>
      <c r="J203" s="72"/>
      <c r="K203" s="71"/>
      <c r="L203" s="71"/>
      <c r="M203" s="71"/>
      <c r="N203" s="71"/>
      <c r="O203" s="73"/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  <c r="AA203" s="73"/>
      <c r="AB203" s="73"/>
      <c r="AC203" s="71"/>
      <c r="AD203" s="71"/>
      <c r="AE203" s="71"/>
      <c r="AF203" s="71"/>
      <c r="AG203" s="71"/>
      <c r="AH203" s="95"/>
      <c r="AI203" s="95"/>
      <c r="AJ203" s="95"/>
    </row>
    <row r="204" spans="1:39" ht="12" customHeight="1" x14ac:dyDescent="0.25">
      <c r="C204" s="73"/>
      <c r="D204" s="73"/>
      <c r="E204" s="73"/>
      <c r="F204" s="73"/>
      <c r="G204" s="73"/>
      <c r="H204" s="73"/>
      <c r="I204" s="72"/>
      <c r="J204" s="72"/>
      <c r="K204" s="71"/>
      <c r="L204" s="71"/>
      <c r="M204" s="71"/>
      <c r="N204" s="71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  <c r="AA204" s="73"/>
      <c r="AB204" s="73"/>
      <c r="AC204" s="71"/>
      <c r="AD204" s="71"/>
      <c r="AE204" s="71"/>
      <c r="AF204" s="71"/>
      <c r="AG204" s="71"/>
      <c r="AH204" s="95"/>
      <c r="AI204" s="95"/>
      <c r="AJ204" s="95"/>
      <c r="AK204" s="95"/>
      <c r="AM204" s="95"/>
    </row>
    <row r="205" spans="1:39" ht="12" customHeight="1" x14ac:dyDescent="0.25">
      <c r="C205" s="74"/>
      <c r="D205" s="74"/>
      <c r="E205" s="74"/>
      <c r="F205" s="74"/>
      <c r="G205" s="74"/>
      <c r="H205" s="74"/>
      <c r="I205" s="75"/>
      <c r="J205" s="75"/>
      <c r="K205" s="76"/>
      <c r="L205" s="76"/>
      <c r="M205" s="76"/>
      <c r="N205" s="76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  <c r="AA205" s="74"/>
      <c r="AB205" s="74"/>
      <c r="AC205" s="76"/>
      <c r="AD205" s="76"/>
      <c r="AE205" s="76"/>
      <c r="AF205" s="76"/>
      <c r="AG205" s="76"/>
    </row>
    <row r="206" spans="1:39" s="77" customFormat="1" ht="12" customHeight="1" x14ac:dyDescent="0.25">
      <c r="B206" s="83"/>
      <c r="C206" s="74"/>
      <c r="D206" s="74"/>
      <c r="E206" s="74"/>
      <c r="F206" s="74"/>
      <c r="G206" s="74"/>
      <c r="H206" s="74"/>
      <c r="I206" s="75"/>
      <c r="J206" s="75"/>
      <c r="K206" s="76"/>
      <c r="L206" s="76"/>
      <c r="M206" s="76"/>
      <c r="N206" s="76"/>
      <c r="O206" s="74"/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  <c r="AA206" s="74"/>
      <c r="AB206" s="74"/>
      <c r="AC206" s="76"/>
      <c r="AD206" s="76"/>
      <c r="AE206" s="76"/>
      <c r="AF206" s="76"/>
      <c r="AG206" s="76"/>
    </row>
    <row r="207" spans="1:39" s="77" customFormat="1" ht="12" customHeight="1" x14ac:dyDescent="0.25">
      <c r="B207" s="83"/>
      <c r="C207" s="74"/>
      <c r="D207" s="74"/>
      <c r="E207" s="74"/>
      <c r="F207" s="74"/>
      <c r="G207" s="74"/>
      <c r="H207" s="74"/>
      <c r="I207" s="75"/>
      <c r="J207" s="75"/>
      <c r="K207" s="76"/>
      <c r="L207" s="76"/>
      <c r="M207" s="76"/>
      <c r="N207" s="76"/>
      <c r="O207" s="74"/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  <c r="AA207" s="74"/>
      <c r="AB207" s="74"/>
      <c r="AC207" s="76"/>
      <c r="AD207" s="76"/>
      <c r="AE207" s="76"/>
      <c r="AF207" s="76"/>
      <c r="AG207" s="76"/>
    </row>
    <row r="208" spans="1:39" s="77" customFormat="1" ht="12" customHeight="1" x14ac:dyDescent="0.25">
      <c r="B208" s="83"/>
      <c r="C208" s="74"/>
      <c r="D208" s="74"/>
      <c r="E208" s="74"/>
      <c r="F208" s="74"/>
      <c r="G208" s="74"/>
      <c r="H208" s="74"/>
      <c r="I208" s="75"/>
      <c r="J208" s="75"/>
      <c r="K208" s="76"/>
      <c r="L208" s="76"/>
      <c r="M208" s="76"/>
      <c r="N208" s="76"/>
      <c r="O208" s="74"/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  <c r="AA208" s="74"/>
      <c r="AB208" s="74"/>
      <c r="AC208" s="76"/>
      <c r="AD208" s="76"/>
      <c r="AE208" s="76"/>
      <c r="AF208" s="76"/>
      <c r="AG208" s="76"/>
    </row>
    <row r="209" spans="2:33" s="77" customFormat="1" ht="12" customHeight="1" x14ac:dyDescent="0.25">
      <c r="B209" s="83"/>
      <c r="C209" s="74"/>
      <c r="D209" s="74"/>
      <c r="E209" s="74"/>
      <c r="F209" s="74"/>
      <c r="G209" s="74"/>
      <c r="H209" s="74"/>
      <c r="I209" s="75"/>
      <c r="J209" s="75"/>
      <c r="K209" s="76"/>
      <c r="L209" s="76"/>
      <c r="M209" s="76"/>
      <c r="N209" s="76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  <c r="AA209" s="74"/>
      <c r="AB209" s="74"/>
      <c r="AC209" s="76"/>
      <c r="AD209" s="76"/>
      <c r="AE209" s="76"/>
      <c r="AF209" s="76"/>
      <c r="AG209" s="76"/>
    </row>
    <row r="210" spans="2:33" s="77" customFormat="1" ht="12" customHeight="1" x14ac:dyDescent="0.25">
      <c r="B210" s="83"/>
      <c r="C210" s="74"/>
      <c r="D210" s="74"/>
      <c r="E210" s="74"/>
      <c r="F210" s="74"/>
      <c r="G210" s="74"/>
      <c r="H210" s="74"/>
      <c r="I210" s="75"/>
      <c r="J210" s="75"/>
      <c r="K210" s="76"/>
      <c r="L210" s="76"/>
      <c r="M210" s="76"/>
      <c r="N210" s="76"/>
      <c r="O210" s="74"/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  <c r="AA210" s="74"/>
      <c r="AB210" s="74"/>
      <c r="AC210" s="76"/>
      <c r="AD210" s="76"/>
      <c r="AE210" s="76"/>
      <c r="AF210" s="76"/>
      <c r="AG210" s="76"/>
    </row>
    <row r="211" spans="2:33" s="77" customFormat="1" ht="12" customHeight="1" x14ac:dyDescent="0.25">
      <c r="B211" s="83"/>
      <c r="C211" s="74"/>
      <c r="D211" s="74"/>
      <c r="E211" s="74"/>
      <c r="F211" s="74"/>
      <c r="G211" s="74"/>
      <c r="H211" s="74"/>
      <c r="I211" s="75"/>
      <c r="J211" s="75"/>
      <c r="K211" s="76"/>
      <c r="L211" s="76"/>
      <c r="M211" s="76"/>
      <c r="N211" s="76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  <c r="AA211" s="74"/>
      <c r="AB211" s="74"/>
      <c r="AC211" s="76"/>
      <c r="AD211" s="76"/>
      <c r="AE211" s="76"/>
      <c r="AF211" s="76"/>
      <c r="AG211" s="76"/>
    </row>
    <row r="212" spans="2:33" ht="12" customHeight="1" x14ac:dyDescent="0.25">
      <c r="C212" s="74"/>
      <c r="D212" s="74"/>
      <c r="E212" s="74"/>
      <c r="F212" s="74"/>
      <c r="G212" s="74"/>
      <c r="H212" s="74"/>
      <c r="I212" s="75"/>
      <c r="J212" s="75"/>
      <c r="K212" s="76"/>
      <c r="L212" s="76"/>
      <c r="M212" s="76"/>
      <c r="N212" s="76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  <c r="AA212" s="74"/>
      <c r="AB212" s="74"/>
      <c r="AC212" s="76"/>
      <c r="AD212" s="76"/>
      <c r="AE212" s="76"/>
      <c r="AF212" s="76"/>
      <c r="AG212" s="76"/>
    </row>
    <row r="213" spans="2:33" ht="12" customHeight="1" x14ac:dyDescent="0.25">
      <c r="C213" s="74"/>
      <c r="D213" s="74"/>
      <c r="E213" s="74"/>
      <c r="F213" s="74"/>
      <c r="G213" s="74"/>
      <c r="H213" s="74"/>
      <c r="I213" s="75"/>
      <c r="J213" s="75"/>
      <c r="K213" s="76"/>
      <c r="L213" s="76"/>
      <c r="M213" s="76"/>
      <c r="N213" s="76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  <c r="AA213" s="74"/>
      <c r="AB213" s="74"/>
      <c r="AC213" s="76"/>
      <c r="AD213" s="76"/>
      <c r="AE213" s="76"/>
      <c r="AF213" s="76"/>
      <c r="AG213" s="76"/>
    </row>
    <row r="214" spans="2:33" s="78" customFormat="1" ht="12" customHeight="1" x14ac:dyDescent="0.25">
      <c r="B214" s="83"/>
      <c r="C214" s="74"/>
      <c r="D214" s="74"/>
      <c r="E214" s="74"/>
      <c r="F214" s="74"/>
      <c r="G214" s="74"/>
      <c r="H214" s="74"/>
      <c r="I214" s="75"/>
      <c r="J214" s="75"/>
      <c r="K214" s="76"/>
      <c r="L214" s="76"/>
      <c r="M214" s="76"/>
      <c r="N214" s="76"/>
      <c r="O214" s="74"/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  <c r="AA214" s="74"/>
      <c r="AB214" s="74"/>
      <c r="AC214" s="76"/>
      <c r="AD214" s="76"/>
      <c r="AE214" s="76"/>
      <c r="AF214" s="76"/>
      <c r="AG214" s="76"/>
    </row>
    <row r="215" spans="2:33" ht="12" customHeight="1" x14ac:dyDescent="0.25">
      <c r="C215" s="74"/>
      <c r="D215" s="74"/>
      <c r="E215" s="74"/>
      <c r="F215" s="74"/>
      <c r="G215" s="74"/>
      <c r="H215" s="74"/>
      <c r="I215" s="75"/>
      <c r="J215" s="75"/>
      <c r="K215" s="76"/>
      <c r="L215" s="76"/>
      <c r="M215" s="76"/>
      <c r="N215" s="76"/>
      <c r="O215" s="74"/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  <c r="AA215" s="74"/>
      <c r="AB215" s="74"/>
      <c r="AC215" s="76"/>
      <c r="AD215" s="76"/>
      <c r="AE215" s="76"/>
      <c r="AF215" s="76"/>
      <c r="AG215" s="76"/>
    </row>
    <row r="216" spans="2:33" ht="12" customHeight="1" x14ac:dyDescent="0.25">
      <c r="C216" s="74"/>
      <c r="D216" s="74"/>
      <c r="E216" s="74"/>
      <c r="F216" s="74"/>
      <c r="G216" s="74"/>
      <c r="H216" s="74"/>
      <c r="I216" s="75"/>
      <c r="J216" s="75"/>
      <c r="K216" s="76"/>
      <c r="L216" s="76"/>
      <c r="M216" s="76"/>
      <c r="N216" s="76"/>
      <c r="O216" s="74"/>
      <c r="P216" s="74"/>
      <c r="Q216" s="74"/>
      <c r="R216" s="74"/>
      <c r="S216" s="74"/>
      <c r="T216" s="74"/>
      <c r="U216" s="74"/>
      <c r="V216" s="74"/>
      <c r="W216" s="74"/>
      <c r="X216" s="74"/>
      <c r="Y216" s="74"/>
      <c r="Z216" s="74"/>
      <c r="AA216" s="74"/>
      <c r="AB216" s="74"/>
      <c r="AC216" s="76"/>
      <c r="AD216" s="76"/>
      <c r="AE216" s="76"/>
      <c r="AF216" s="76"/>
      <c r="AG216" s="76"/>
    </row>
    <row r="217" spans="2:33" ht="12" customHeight="1" x14ac:dyDescent="0.25">
      <c r="C217" s="74"/>
      <c r="D217" s="74"/>
      <c r="E217" s="74"/>
      <c r="F217" s="74"/>
      <c r="G217" s="74"/>
      <c r="H217" s="74"/>
      <c r="I217" s="75"/>
      <c r="J217" s="75"/>
      <c r="K217" s="76"/>
      <c r="L217" s="76"/>
      <c r="M217" s="76"/>
      <c r="N217" s="76"/>
      <c r="O217" s="74"/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  <c r="AA217" s="74"/>
      <c r="AB217" s="74"/>
      <c r="AC217" s="76"/>
      <c r="AD217" s="76"/>
      <c r="AE217" s="76"/>
      <c r="AF217" s="76"/>
      <c r="AG217" s="76"/>
    </row>
    <row r="218" spans="2:33" ht="12" customHeight="1" x14ac:dyDescent="0.25">
      <c r="C218" s="74"/>
      <c r="D218" s="74"/>
      <c r="E218" s="74"/>
      <c r="F218" s="74"/>
      <c r="G218" s="74"/>
      <c r="H218" s="74"/>
      <c r="I218" s="75"/>
      <c r="J218" s="75"/>
      <c r="K218" s="76"/>
      <c r="L218" s="76"/>
      <c r="M218" s="76"/>
      <c r="N218" s="76"/>
      <c r="O218" s="74"/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74"/>
      <c r="AA218" s="74"/>
      <c r="AB218" s="74"/>
      <c r="AC218" s="76"/>
      <c r="AD218" s="76"/>
      <c r="AE218" s="76"/>
      <c r="AF218" s="76"/>
      <c r="AG218" s="76"/>
    </row>
    <row r="219" spans="2:33" ht="12" customHeight="1" x14ac:dyDescent="0.25">
      <c r="C219" s="74"/>
      <c r="D219" s="74"/>
      <c r="E219" s="74"/>
      <c r="F219" s="74"/>
      <c r="G219" s="74"/>
      <c r="H219" s="74"/>
      <c r="I219" s="75"/>
      <c r="J219" s="75"/>
      <c r="K219" s="76"/>
      <c r="L219" s="76"/>
      <c r="M219" s="76"/>
      <c r="N219" s="76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  <c r="AA219" s="74"/>
      <c r="AB219" s="74"/>
      <c r="AC219" s="76"/>
      <c r="AD219" s="76"/>
      <c r="AE219" s="76"/>
      <c r="AF219" s="76"/>
      <c r="AG219" s="76"/>
    </row>
    <row r="220" spans="2:33" ht="12" customHeight="1" x14ac:dyDescent="0.25">
      <c r="C220" s="74"/>
      <c r="D220" s="74"/>
      <c r="E220" s="74"/>
      <c r="F220" s="74"/>
      <c r="G220" s="74"/>
      <c r="H220" s="74"/>
      <c r="I220" s="75"/>
      <c r="J220" s="75"/>
      <c r="K220" s="76"/>
      <c r="L220" s="76"/>
      <c r="M220" s="76"/>
      <c r="N220" s="76"/>
      <c r="O220" s="74"/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74"/>
      <c r="AA220" s="74"/>
      <c r="AB220" s="74"/>
      <c r="AC220" s="76"/>
      <c r="AD220" s="76"/>
      <c r="AE220" s="76"/>
      <c r="AF220" s="76"/>
      <c r="AG220" s="76"/>
    </row>
    <row r="221" spans="2:33" ht="12" customHeight="1" x14ac:dyDescent="0.25">
      <c r="C221" s="74"/>
      <c r="D221" s="74"/>
      <c r="E221" s="74"/>
      <c r="F221" s="74"/>
      <c r="G221" s="74"/>
      <c r="H221" s="74"/>
      <c r="I221" s="75"/>
      <c r="J221" s="75"/>
      <c r="K221" s="76"/>
      <c r="L221" s="76"/>
      <c r="M221" s="76"/>
      <c r="N221" s="76"/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  <c r="AA221" s="74"/>
      <c r="AB221" s="74"/>
      <c r="AC221" s="76"/>
      <c r="AD221" s="76"/>
      <c r="AE221" s="76"/>
      <c r="AF221" s="76"/>
      <c r="AG221" s="76"/>
    </row>
    <row r="222" spans="2:33" ht="12" customHeight="1" x14ac:dyDescent="0.25">
      <c r="C222" s="74"/>
      <c r="D222" s="74"/>
      <c r="E222" s="74"/>
      <c r="F222" s="74"/>
      <c r="G222" s="74"/>
      <c r="H222" s="74"/>
      <c r="I222" s="75"/>
      <c r="J222" s="75"/>
      <c r="K222" s="76"/>
      <c r="L222" s="76"/>
      <c r="M222" s="76"/>
      <c r="N222" s="76"/>
      <c r="O222" s="74"/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  <c r="AA222" s="74"/>
      <c r="AB222" s="74"/>
      <c r="AC222" s="76"/>
      <c r="AD222" s="76"/>
      <c r="AE222" s="76"/>
      <c r="AF222" s="76"/>
      <c r="AG222" s="76"/>
    </row>
    <row r="223" spans="2:33" ht="12" customHeight="1" x14ac:dyDescent="0.25">
      <c r="C223" s="74"/>
      <c r="D223" s="74"/>
      <c r="E223" s="74"/>
      <c r="F223" s="74"/>
      <c r="G223" s="74"/>
      <c r="H223" s="74"/>
      <c r="I223" s="75"/>
      <c r="J223" s="75"/>
      <c r="K223" s="76"/>
      <c r="L223" s="76"/>
      <c r="M223" s="76"/>
      <c r="N223" s="76"/>
      <c r="O223" s="74"/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  <c r="AA223" s="74"/>
      <c r="AB223" s="74"/>
      <c r="AC223" s="76"/>
      <c r="AD223" s="76"/>
      <c r="AE223" s="76"/>
      <c r="AF223" s="76"/>
      <c r="AG223" s="76"/>
    </row>
    <row r="224" spans="2:33" ht="12" customHeight="1" x14ac:dyDescent="0.25">
      <c r="C224" s="74"/>
      <c r="D224" s="74"/>
      <c r="E224" s="74"/>
      <c r="F224" s="74"/>
      <c r="G224" s="74"/>
      <c r="H224" s="74"/>
      <c r="I224" s="75"/>
      <c r="J224" s="75"/>
      <c r="K224" s="76"/>
      <c r="L224" s="76"/>
      <c r="M224" s="76"/>
      <c r="N224" s="76"/>
      <c r="O224" s="74"/>
      <c r="P224" s="74"/>
      <c r="Q224" s="74"/>
      <c r="R224" s="74"/>
      <c r="S224" s="74"/>
      <c r="T224" s="74"/>
      <c r="U224" s="74"/>
      <c r="V224" s="74"/>
      <c r="W224" s="74"/>
      <c r="X224" s="74"/>
      <c r="Y224" s="74"/>
      <c r="Z224" s="74"/>
      <c r="AA224" s="74"/>
      <c r="AB224" s="74"/>
      <c r="AC224" s="76"/>
      <c r="AD224" s="76"/>
      <c r="AE224" s="76"/>
      <c r="AF224" s="76"/>
      <c r="AG224" s="76"/>
    </row>
    <row r="225" spans="3:33" ht="12" customHeight="1" x14ac:dyDescent="0.25">
      <c r="C225" s="74"/>
      <c r="D225" s="74"/>
      <c r="E225" s="74"/>
      <c r="F225" s="74"/>
      <c r="G225" s="74"/>
      <c r="H225" s="74"/>
      <c r="I225" s="75"/>
      <c r="J225" s="75"/>
      <c r="K225" s="76"/>
      <c r="L225" s="76"/>
      <c r="M225" s="76"/>
      <c r="N225" s="76"/>
      <c r="O225" s="74"/>
      <c r="P225" s="74"/>
      <c r="Q225" s="74"/>
      <c r="R225" s="74"/>
      <c r="S225" s="74"/>
      <c r="T225" s="74"/>
      <c r="U225" s="74"/>
      <c r="V225" s="74"/>
      <c r="W225" s="74"/>
      <c r="X225" s="74"/>
      <c r="Y225" s="74"/>
      <c r="Z225" s="74"/>
      <c r="AA225" s="74"/>
      <c r="AB225" s="74"/>
      <c r="AC225" s="76"/>
      <c r="AD225" s="76"/>
      <c r="AE225" s="76"/>
      <c r="AF225" s="76"/>
      <c r="AG225" s="76"/>
    </row>
    <row r="226" spans="3:33" ht="12" customHeight="1" x14ac:dyDescent="0.25">
      <c r="C226" s="79"/>
      <c r="D226" s="79"/>
      <c r="E226" s="79"/>
      <c r="F226" s="79"/>
      <c r="G226" s="79"/>
      <c r="H226" s="79"/>
      <c r="I226" s="80"/>
      <c r="J226" s="80"/>
      <c r="K226" s="79"/>
      <c r="L226" s="79"/>
      <c r="M226" s="79"/>
      <c r="N226" s="79"/>
      <c r="O226" s="79"/>
      <c r="P226" s="79"/>
      <c r="Q226" s="79"/>
      <c r="R226" s="79"/>
      <c r="S226" s="79"/>
      <c r="T226" s="79"/>
      <c r="U226" s="79"/>
      <c r="V226" s="79"/>
      <c r="W226" s="79"/>
      <c r="X226" s="79"/>
      <c r="Y226" s="79"/>
      <c r="Z226" s="79"/>
      <c r="AA226" s="79"/>
      <c r="AB226" s="79"/>
      <c r="AC226" s="79"/>
      <c r="AD226" s="79"/>
      <c r="AE226" s="79"/>
      <c r="AF226" s="79"/>
      <c r="AG226" s="79"/>
    </row>
    <row r="227" spans="3:33" ht="12" customHeight="1" x14ac:dyDescent="0.25">
      <c r="C227" s="79"/>
      <c r="D227" s="79"/>
      <c r="E227" s="79"/>
      <c r="F227" s="79"/>
      <c r="G227" s="79"/>
      <c r="H227" s="79"/>
      <c r="I227" s="75"/>
      <c r="J227" s="75"/>
      <c r="K227" s="79"/>
      <c r="L227" s="79"/>
      <c r="M227" s="79"/>
      <c r="N227" s="79"/>
      <c r="O227" s="74"/>
      <c r="P227" s="74"/>
      <c r="Q227" s="74"/>
      <c r="R227" s="74"/>
      <c r="S227" s="74"/>
      <c r="T227" s="74"/>
      <c r="U227" s="74"/>
      <c r="V227" s="74"/>
      <c r="W227" s="74"/>
      <c r="X227" s="74"/>
      <c r="Y227" s="74"/>
      <c r="Z227" s="74"/>
      <c r="AA227" s="74"/>
      <c r="AB227" s="74"/>
      <c r="AC227" s="79"/>
      <c r="AD227" s="79"/>
      <c r="AE227" s="79"/>
      <c r="AF227" s="79"/>
      <c r="AG227" s="79"/>
    </row>
    <row r="228" spans="3:33" ht="12" customHeight="1" x14ac:dyDescent="0.25">
      <c r="C228" s="74"/>
      <c r="D228" s="74"/>
      <c r="E228" s="74"/>
      <c r="F228" s="74"/>
      <c r="G228" s="74"/>
      <c r="H228" s="74"/>
      <c r="I228" s="75"/>
      <c r="J228" s="75"/>
      <c r="K228" s="76"/>
      <c r="L228" s="76"/>
      <c r="M228" s="76"/>
      <c r="N228" s="76"/>
      <c r="O228" s="74"/>
      <c r="P228" s="74"/>
      <c r="Q228" s="74"/>
      <c r="R228" s="74"/>
      <c r="S228" s="74"/>
      <c r="T228" s="74"/>
      <c r="U228" s="74"/>
      <c r="V228" s="74"/>
      <c r="W228" s="74"/>
      <c r="X228" s="74"/>
      <c r="Y228" s="74"/>
      <c r="Z228" s="74"/>
      <c r="AA228" s="74"/>
      <c r="AB228" s="74"/>
      <c r="AC228" s="76"/>
      <c r="AD228" s="76"/>
      <c r="AE228" s="76"/>
      <c r="AF228" s="76"/>
      <c r="AG228" s="76"/>
    </row>
    <row r="229" spans="3:33" ht="12" customHeight="1" x14ac:dyDescent="0.25">
      <c r="C229" s="74"/>
      <c r="D229" s="74"/>
      <c r="E229" s="74"/>
      <c r="F229" s="74"/>
      <c r="G229" s="74"/>
      <c r="H229" s="74"/>
      <c r="I229" s="75"/>
      <c r="J229" s="75"/>
      <c r="K229" s="76"/>
      <c r="L229" s="76"/>
      <c r="M229" s="76"/>
      <c r="N229" s="76"/>
      <c r="O229" s="74"/>
      <c r="P229" s="74"/>
      <c r="Q229" s="74"/>
      <c r="R229" s="74"/>
      <c r="S229" s="74"/>
      <c r="T229" s="74"/>
      <c r="U229" s="74"/>
      <c r="V229" s="74"/>
      <c r="W229" s="74"/>
      <c r="X229" s="74"/>
      <c r="Y229" s="74"/>
      <c r="Z229" s="74"/>
      <c r="AA229" s="74"/>
      <c r="AB229" s="74"/>
      <c r="AC229" s="76"/>
      <c r="AD229" s="76"/>
      <c r="AE229" s="76"/>
      <c r="AF229" s="76"/>
      <c r="AG229" s="76"/>
    </row>
    <row r="230" spans="3:33" ht="12" customHeight="1" x14ac:dyDescent="0.25">
      <c r="C230" s="74"/>
      <c r="D230" s="74"/>
      <c r="E230" s="74"/>
      <c r="F230" s="74"/>
      <c r="G230" s="74"/>
      <c r="H230" s="74"/>
      <c r="I230" s="75"/>
      <c r="J230" s="75"/>
      <c r="K230" s="76"/>
      <c r="L230" s="76"/>
      <c r="M230" s="76"/>
      <c r="N230" s="76"/>
      <c r="O230" s="74"/>
      <c r="P230" s="74"/>
      <c r="Q230" s="74"/>
      <c r="R230" s="74"/>
      <c r="S230" s="74"/>
      <c r="T230" s="74"/>
      <c r="U230" s="74"/>
      <c r="V230" s="74"/>
      <c r="W230" s="74"/>
      <c r="X230" s="74"/>
      <c r="Y230" s="74"/>
      <c r="Z230" s="74"/>
      <c r="AA230" s="74"/>
      <c r="AB230" s="74"/>
      <c r="AC230" s="76"/>
      <c r="AD230" s="76"/>
      <c r="AE230" s="76"/>
      <c r="AF230" s="76"/>
      <c r="AG230" s="76"/>
    </row>
    <row r="231" spans="3:33" ht="12" customHeight="1" x14ac:dyDescent="0.25">
      <c r="C231" s="74"/>
      <c r="D231" s="74"/>
      <c r="E231" s="74"/>
      <c r="F231" s="74"/>
      <c r="G231" s="74"/>
      <c r="H231" s="74"/>
      <c r="I231" s="75"/>
      <c r="J231" s="75"/>
      <c r="K231" s="76"/>
      <c r="L231" s="76"/>
      <c r="M231" s="76"/>
      <c r="N231" s="76"/>
      <c r="O231" s="74"/>
      <c r="P231" s="74"/>
      <c r="Q231" s="74"/>
      <c r="R231" s="74"/>
      <c r="S231" s="74"/>
      <c r="T231" s="74"/>
      <c r="U231" s="74"/>
      <c r="V231" s="74"/>
      <c r="W231" s="74"/>
      <c r="X231" s="74"/>
      <c r="Y231" s="74"/>
      <c r="Z231" s="74"/>
      <c r="AA231" s="74"/>
      <c r="AB231" s="74"/>
      <c r="AC231" s="76"/>
      <c r="AD231" s="76"/>
      <c r="AE231" s="76"/>
      <c r="AF231" s="76"/>
      <c r="AG231" s="76"/>
    </row>
    <row r="232" spans="3:33" ht="12" customHeight="1" x14ac:dyDescent="0.25">
      <c r="C232" s="74"/>
      <c r="D232" s="74"/>
      <c r="E232" s="74"/>
      <c r="F232" s="74"/>
      <c r="G232" s="74"/>
      <c r="H232" s="74"/>
      <c r="I232" s="75"/>
      <c r="J232" s="75"/>
      <c r="K232" s="76"/>
      <c r="L232" s="76"/>
      <c r="M232" s="76"/>
      <c r="N232" s="76"/>
      <c r="O232" s="74"/>
      <c r="P232" s="74"/>
      <c r="Q232" s="74"/>
      <c r="R232" s="74"/>
      <c r="S232" s="74"/>
      <c r="T232" s="74"/>
      <c r="U232" s="74"/>
      <c r="V232" s="74"/>
      <c r="W232" s="74"/>
      <c r="X232" s="74"/>
      <c r="Y232" s="74"/>
      <c r="Z232" s="74"/>
      <c r="AA232" s="74"/>
      <c r="AB232" s="74"/>
      <c r="AC232" s="76"/>
      <c r="AD232" s="76"/>
      <c r="AE232" s="76"/>
      <c r="AF232" s="76"/>
      <c r="AG232" s="76"/>
    </row>
    <row r="233" spans="3:33" ht="12" customHeight="1" x14ac:dyDescent="0.25">
      <c r="C233" s="74"/>
      <c r="D233" s="74"/>
      <c r="E233" s="74"/>
      <c r="F233" s="74"/>
      <c r="G233" s="74"/>
      <c r="H233" s="74"/>
      <c r="I233" s="75"/>
      <c r="J233" s="75"/>
      <c r="K233" s="76"/>
      <c r="L233" s="76"/>
      <c r="M233" s="76"/>
      <c r="N233" s="76"/>
      <c r="O233" s="74"/>
      <c r="P233" s="74"/>
      <c r="Q233" s="74"/>
      <c r="R233" s="74"/>
      <c r="S233" s="74"/>
      <c r="T233" s="74"/>
      <c r="U233" s="74"/>
      <c r="V233" s="74"/>
      <c r="W233" s="74"/>
      <c r="X233" s="74"/>
      <c r="Y233" s="74"/>
      <c r="Z233" s="74"/>
      <c r="AA233" s="74"/>
      <c r="AB233" s="74"/>
      <c r="AC233" s="76"/>
      <c r="AD233" s="76"/>
      <c r="AE233" s="76"/>
      <c r="AF233" s="76"/>
      <c r="AG233" s="76"/>
    </row>
    <row r="234" spans="3:33" ht="12" customHeight="1" x14ac:dyDescent="0.25">
      <c r="C234" s="74"/>
      <c r="D234" s="74"/>
      <c r="E234" s="74"/>
      <c r="F234" s="74"/>
      <c r="G234" s="74"/>
      <c r="H234" s="74"/>
      <c r="I234" s="75"/>
      <c r="J234" s="75"/>
      <c r="K234" s="76"/>
      <c r="L234" s="76"/>
      <c r="M234" s="76"/>
      <c r="N234" s="76"/>
      <c r="O234" s="74"/>
      <c r="P234" s="74"/>
      <c r="Q234" s="74"/>
      <c r="R234" s="74"/>
      <c r="S234" s="74"/>
      <c r="T234" s="74"/>
      <c r="U234" s="74"/>
      <c r="V234" s="74"/>
      <c r="W234" s="74"/>
      <c r="X234" s="74"/>
      <c r="Y234" s="74"/>
      <c r="Z234" s="74"/>
      <c r="AA234" s="74"/>
      <c r="AB234" s="74"/>
      <c r="AC234" s="76"/>
      <c r="AD234" s="76"/>
      <c r="AE234" s="76"/>
      <c r="AF234" s="76"/>
      <c r="AG234" s="76"/>
    </row>
    <row r="235" spans="3:33" ht="12" customHeight="1" x14ac:dyDescent="0.25">
      <c r="C235" s="74"/>
      <c r="D235" s="74"/>
      <c r="E235" s="74"/>
      <c r="F235" s="74"/>
      <c r="G235" s="74"/>
      <c r="H235" s="74"/>
      <c r="I235" s="75"/>
      <c r="J235" s="75"/>
      <c r="K235" s="76"/>
      <c r="L235" s="76"/>
      <c r="M235" s="76"/>
      <c r="N235" s="76"/>
      <c r="O235" s="74"/>
      <c r="P235" s="74"/>
      <c r="Q235" s="74"/>
      <c r="R235" s="74"/>
      <c r="S235" s="74"/>
      <c r="T235" s="74"/>
      <c r="U235" s="74"/>
      <c r="V235" s="74"/>
      <c r="W235" s="74"/>
      <c r="X235" s="74"/>
      <c r="Y235" s="74"/>
      <c r="Z235" s="74"/>
      <c r="AA235" s="74"/>
      <c r="AB235" s="74"/>
      <c r="AC235" s="76"/>
      <c r="AD235" s="76"/>
      <c r="AE235" s="76"/>
      <c r="AF235" s="76"/>
      <c r="AG235" s="76"/>
    </row>
    <row r="236" spans="3:33" ht="12" customHeight="1" x14ac:dyDescent="0.25">
      <c r="C236" s="74"/>
      <c r="D236" s="74"/>
      <c r="E236" s="74"/>
      <c r="F236" s="74"/>
      <c r="G236" s="74"/>
      <c r="H236" s="74"/>
      <c r="I236" s="75"/>
      <c r="J236" s="75"/>
      <c r="K236" s="76"/>
      <c r="L236" s="76"/>
      <c r="M236" s="76"/>
      <c r="N236" s="76"/>
      <c r="O236" s="74"/>
      <c r="P236" s="74"/>
      <c r="Q236" s="74"/>
      <c r="R236" s="74"/>
      <c r="S236" s="74"/>
      <c r="T236" s="74"/>
      <c r="U236" s="74"/>
      <c r="V236" s="74"/>
      <c r="W236" s="74"/>
      <c r="X236" s="74"/>
      <c r="Y236" s="74"/>
      <c r="Z236" s="74"/>
      <c r="AA236" s="74"/>
      <c r="AB236" s="74"/>
      <c r="AC236" s="76"/>
      <c r="AD236" s="76"/>
      <c r="AE236" s="76"/>
      <c r="AF236" s="76"/>
      <c r="AG236" s="76"/>
    </row>
    <row r="237" spans="3:33" ht="12" customHeight="1" x14ac:dyDescent="0.25">
      <c r="C237" s="74"/>
      <c r="D237" s="74"/>
      <c r="E237" s="74"/>
      <c r="F237" s="74"/>
      <c r="G237" s="74"/>
      <c r="H237" s="74"/>
      <c r="I237" s="75"/>
      <c r="J237" s="75"/>
      <c r="K237" s="76"/>
      <c r="L237" s="76"/>
      <c r="M237" s="76"/>
      <c r="N237" s="76"/>
      <c r="O237" s="74"/>
      <c r="P237" s="74"/>
      <c r="Q237" s="74"/>
      <c r="R237" s="74"/>
      <c r="S237" s="74"/>
      <c r="T237" s="74"/>
      <c r="U237" s="74"/>
      <c r="V237" s="74"/>
      <c r="W237" s="74"/>
      <c r="X237" s="74"/>
      <c r="Y237" s="74"/>
      <c r="Z237" s="74"/>
      <c r="AA237" s="74"/>
      <c r="AB237" s="74"/>
      <c r="AC237" s="76"/>
      <c r="AD237" s="76"/>
      <c r="AE237" s="76"/>
      <c r="AF237" s="76"/>
      <c r="AG237" s="76"/>
    </row>
    <row r="238" spans="3:33" ht="12" customHeight="1" x14ac:dyDescent="0.25">
      <c r="C238" s="74"/>
      <c r="D238" s="74"/>
      <c r="E238" s="74"/>
      <c r="F238" s="74"/>
      <c r="G238" s="74"/>
      <c r="H238" s="74"/>
      <c r="I238" s="75"/>
      <c r="J238" s="75"/>
      <c r="K238" s="76"/>
      <c r="L238" s="76"/>
      <c r="M238" s="76"/>
      <c r="N238" s="76"/>
      <c r="O238" s="74"/>
      <c r="P238" s="74"/>
      <c r="Q238" s="74"/>
      <c r="R238" s="74"/>
      <c r="S238" s="74"/>
      <c r="T238" s="74"/>
      <c r="U238" s="74"/>
      <c r="V238" s="74"/>
      <c r="W238" s="74"/>
      <c r="X238" s="74"/>
      <c r="Y238" s="74"/>
      <c r="Z238" s="74"/>
      <c r="AA238" s="74"/>
      <c r="AB238" s="74"/>
      <c r="AC238" s="76"/>
      <c r="AD238" s="76"/>
      <c r="AE238" s="76"/>
      <c r="AF238" s="76"/>
      <c r="AG238" s="76"/>
    </row>
    <row r="239" spans="3:33" ht="12" customHeight="1" x14ac:dyDescent="0.25">
      <c r="C239" s="74"/>
      <c r="D239" s="74"/>
      <c r="E239" s="74"/>
      <c r="F239" s="74"/>
      <c r="G239" s="74"/>
      <c r="H239" s="74"/>
      <c r="I239" s="75"/>
      <c r="J239" s="75"/>
      <c r="K239" s="76"/>
      <c r="L239" s="76"/>
      <c r="M239" s="76"/>
      <c r="N239" s="76"/>
      <c r="O239" s="74"/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  <c r="AA239" s="74"/>
      <c r="AB239" s="74"/>
      <c r="AC239" s="76"/>
      <c r="AD239" s="76"/>
      <c r="AE239" s="76"/>
      <c r="AF239" s="76"/>
      <c r="AG239" s="76"/>
    </row>
    <row r="240" spans="3:33" ht="12" customHeight="1" x14ac:dyDescent="0.25">
      <c r="C240" s="74"/>
      <c r="D240" s="74"/>
      <c r="E240" s="74"/>
      <c r="F240" s="74"/>
      <c r="G240" s="74"/>
      <c r="H240" s="74"/>
      <c r="I240" s="75"/>
      <c r="J240" s="75"/>
      <c r="K240" s="76"/>
      <c r="L240" s="76"/>
      <c r="M240" s="76"/>
      <c r="N240" s="76"/>
      <c r="O240" s="74"/>
      <c r="P240" s="74"/>
      <c r="Q240" s="74"/>
      <c r="R240" s="74"/>
      <c r="S240" s="74"/>
      <c r="T240" s="74"/>
      <c r="U240" s="74"/>
      <c r="V240" s="74"/>
      <c r="W240" s="74"/>
      <c r="X240" s="74"/>
      <c r="Y240" s="74"/>
      <c r="Z240" s="74"/>
      <c r="AA240" s="74"/>
      <c r="AB240" s="74"/>
      <c r="AC240" s="76"/>
      <c r="AD240" s="76"/>
      <c r="AE240" s="76"/>
      <c r="AF240" s="76"/>
      <c r="AG240" s="76"/>
    </row>
    <row r="241" spans="3:33" ht="12" customHeight="1" x14ac:dyDescent="0.25">
      <c r="C241" s="74"/>
      <c r="D241" s="74"/>
      <c r="E241" s="74"/>
      <c r="F241" s="74"/>
      <c r="G241" s="74"/>
      <c r="H241" s="74"/>
      <c r="I241" s="75"/>
      <c r="J241" s="75"/>
      <c r="K241" s="76"/>
      <c r="L241" s="76"/>
      <c r="M241" s="76"/>
      <c r="N241" s="76"/>
      <c r="O241" s="74"/>
      <c r="P241" s="74"/>
      <c r="Q241" s="74"/>
      <c r="R241" s="74"/>
      <c r="S241" s="74"/>
      <c r="T241" s="74"/>
      <c r="U241" s="74"/>
      <c r="V241" s="74"/>
      <c r="W241" s="74"/>
      <c r="X241" s="74"/>
      <c r="Y241" s="74"/>
      <c r="Z241" s="74"/>
      <c r="AA241" s="74"/>
      <c r="AB241" s="74"/>
      <c r="AC241" s="76"/>
      <c r="AD241" s="76"/>
      <c r="AE241" s="76"/>
      <c r="AF241" s="76"/>
      <c r="AG241" s="76"/>
    </row>
    <row r="242" spans="3:33" ht="12" customHeight="1" x14ac:dyDescent="0.25">
      <c r="C242" s="74"/>
      <c r="D242" s="74"/>
      <c r="E242" s="74"/>
      <c r="F242" s="74"/>
      <c r="G242" s="74"/>
      <c r="H242" s="74"/>
      <c r="I242" s="75"/>
      <c r="J242" s="75"/>
      <c r="K242" s="76"/>
      <c r="L242" s="76"/>
      <c r="M242" s="76"/>
      <c r="N242" s="76"/>
      <c r="O242" s="74"/>
      <c r="P242" s="74"/>
      <c r="Q242" s="74"/>
      <c r="R242" s="74"/>
      <c r="S242" s="74"/>
      <c r="T242" s="74"/>
      <c r="U242" s="74"/>
      <c r="V242" s="74"/>
      <c r="W242" s="74"/>
      <c r="X242" s="74"/>
      <c r="Y242" s="74"/>
      <c r="Z242" s="74"/>
      <c r="AA242" s="74"/>
      <c r="AB242" s="74"/>
      <c r="AC242" s="76"/>
      <c r="AD242" s="76"/>
      <c r="AE242" s="76"/>
      <c r="AF242" s="76"/>
      <c r="AG242" s="76"/>
    </row>
    <row r="243" spans="3:33" ht="12" customHeight="1" x14ac:dyDescent="0.25">
      <c r="C243" s="74"/>
      <c r="D243" s="74"/>
      <c r="E243" s="74"/>
      <c r="F243" s="74"/>
      <c r="G243" s="74"/>
      <c r="H243" s="74"/>
      <c r="I243" s="75"/>
      <c r="J243" s="75"/>
      <c r="K243" s="76"/>
      <c r="L243" s="76"/>
      <c r="M243" s="76"/>
      <c r="N243" s="76"/>
      <c r="O243" s="74"/>
      <c r="P243" s="74"/>
      <c r="Q243" s="74"/>
      <c r="R243" s="74"/>
      <c r="S243" s="74"/>
      <c r="T243" s="74"/>
      <c r="U243" s="74"/>
      <c r="V243" s="74"/>
      <c r="W243" s="74"/>
      <c r="X243" s="74"/>
      <c r="Y243" s="74"/>
      <c r="Z243" s="74"/>
      <c r="AA243" s="74"/>
      <c r="AB243" s="74"/>
      <c r="AC243" s="76"/>
      <c r="AD243" s="76"/>
      <c r="AE243" s="76"/>
      <c r="AF243" s="76"/>
      <c r="AG243" s="76"/>
    </row>
    <row r="244" spans="3:33" ht="12" customHeight="1" x14ac:dyDescent="0.25">
      <c r="C244" s="74"/>
      <c r="D244" s="74"/>
      <c r="E244" s="74"/>
      <c r="F244" s="74"/>
      <c r="G244" s="74"/>
      <c r="H244" s="74"/>
      <c r="I244" s="75"/>
      <c r="J244" s="75"/>
      <c r="K244" s="76"/>
      <c r="L244" s="76"/>
      <c r="M244" s="76"/>
      <c r="N244" s="76"/>
      <c r="O244" s="74"/>
      <c r="P244" s="74"/>
      <c r="Q244" s="74"/>
      <c r="R244" s="74"/>
      <c r="S244" s="74"/>
      <c r="T244" s="74"/>
      <c r="U244" s="74"/>
      <c r="V244" s="74"/>
      <c r="W244" s="74"/>
      <c r="X244" s="74"/>
      <c r="Y244" s="74"/>
      <c r="Z244" s="74"/>
      <c r="AA244" s="74"/>
      <c r="AB244" s="74"/>
      <c r="AC244" s="76"/>
      <c r="AD244" s="76"/>
      <c r="AE244" s="76"/>
      <c r="AF244" s="76"/>
      <c r="AG244" s="76"/>
    </row>
    <row r="245" spans="3:33" ht="12" customHeight="1" x14ac:dyDescent="0.25">
      <c r="C245" s="79"/>
      <c r="D245" s="79"/>
      <c r="E245" s="79"/>
      <c r="F245" s="79"/>
      <c r="G245" s="79"/>
      <c r="H245" s="79"/>
      <c r="I245" s="80"/>
      <c r="J245" s="80"/>
      <c r="K245" s="79"/>
      <c r="L245" s="79"/>
      <c r="M245" s="79"/>
      <c r="N245" s="79"/>
      <c r="O245" s="79"/>
      <c r="P245" s="79"/>
      <c r="Q245" s="79"/>
      <c r="R245" s="79"/>
      <c r="S245" s="79"/>
      <c r="T245" s="79"/>
      <c r="U245" s="79"/>
      <c r="V245" s="79"/>
      <c r="W245" s="79"/>
      <c r="X245" s="79"/>
      <c r="Y245" s="79"/>
      <c r="Z245" s="79"/>
      <c r="AA245" s="79"/>
      <c r="AB245" s="79"/>
      <c r="AC245" s="79"/>
      <c r="AD245" s="79"/>
      <c r="AE245" s="79"/>
      <c r="AF245" s="79"/>
      <c r="AG245" s="79"/>
    </row>
    <row r="246" spans="3:33" ht="12" customHeight="1" x14ac:dyDescent="0.25">
      <c r="C246" s="74"/>
      <c r="D246" s="74"/>
      <c r="E246" s="74"/>
      <c r="F246" s="74"/>
      <c r="G246" s="74"/>
      <c r="H246" s="74"/>
      <c r="I246" s="75"/>
      <c r="J246" s="75"/>
      <c r="K246" s="76"/>
      <c r="L246" s="76"/>
      <c r="M246" s="76"/>
      <c r="N246" s="76"/>
      <c r="O246" s="74"/>
      <c r="P246" s="74"/>
      <c r="Q246" s="74"/>
      <c r="R246" s="74"/>
      <c r="S246" s="74"/>
      <c r="T246" s="74"/>
      <c r="U246" s="74"/>
      <c r="V246" s="74"/>
      <c r="W246" s="74"/>
      <c r="X246" s="74"/>
      <c r="Y246" s="74"/>
      <c r="Z246" s="74"/>
      <c r="AA246" s="74"/>
      <c r="AB246" s="74"/>
      <c r="AC246" s="76"/>
      <c r="AD246" s="76"/>
      <c r="AE246" s="76"/>
      <c r="AF246" s="76"/>
      <c r="AG246" s="76"/>
    </row>
    <row r="247" spans="3:33" ht="12" customHeight="1" x14ac:dyDescent="0.25">
      <c r="C247" s="79"/>
      <c r="D247" s="79"/>
      <c r="E247" s="79"/>
      <c r="F247" s="79"/>
      <c r="G247" s="79"/>
      <c r="H247" s="79"/>
      <c r="I247" s="80"/>
      <c r="J247" s="80"/>
      <c r="K247" s="79"/>
      <c r="L247" s="79"/>
      <c r="M247" s="79"/>
      <c r="N247" s="79"/>
      <c r="O247" s="79"/>
      <c r="P247" s="79"/>
      <c r="Q247" s="79"/>
      <c r="R247" s="79"/>
      <c r="S247" s="79"/>
      <c r="T247" s="79"/>
      <c r="U247" s="79"/>
      <c r="V247" s="79"/>
      <c r="W247" s="79"/>
      <c r="X247" s="79"/>
      <c r="Y247" s="79"/>
      <c r="Z247" s="79"/>
      <c r="AA247" s="79"/>
      <c r="AB247" s="79"/>
      <c r="AC247" s="79"/>
      <c r="AD247" s="79"/>
      <c r="AE247" s="79"/>
      <c r="AF247" s="79"/>
      <c r="AG247" s="79"/>
    </row>
    <row r="248" spans="3:33" ht="12" customHeight="1" x14ac:dyDescent="0.25">
      <c r="C248" s="74"/>
      <c r="D248" s="74"/>
      <c r="E248" s="74"/>
      <c r="F248" s="74"/>
      <c r="G248" s="74"/>
      <c r="H248" s="74"/>
      <c r="I248" s="75"/>
      <c r="J248" s="75"/>
      <c r="K248" s="76"/>
      <c r="L248" s="76"/>
      <c r="M248" s="76"/>
      <c r="N248" s="76"/>
      <c r="O248" s="74"/>
      <c r="P248" s="74"/>
      <c r="Q248" s="74"/>
      <c r="R248" s="74"/>
      <c r="S248" s="74"/>
      <c r="T248" s="74"/>
      <c r="U248" s="74"/>
      <c r="V248" s="74"/>
      <c r="W248" s="74"/>
      <c r="X248" s="74"/>
      <c r="Y248" s="74"/>
      <c r="Z248" s="74"/>
      <c r="AA248" s="74"/>
      <c r="AB248" s="74"/>
      <c r="AC248" s="76"/>
      <c r="AD248" s="76"/>
      <c r="AE248" s="76"/>
      <c r="AF248" s="76"/>
      <c r="AG248" s="76"/>
    </row>
    <row r="249" spans="3:33" ht="12" customHeight="1" x14ac:dyDescent="0.25">
      <c r="C249" s="79"/>
      <c r="D249" s="79"/>
      <c r="E249" s="79"/>
      <c r="F249" s="79"/>
      <c r="G249" s="79"/>
      <c r="H249" s="79"/>
      <c r="I249" s="80"/>
      <c r="J249" s="80"/>
      <c r="K249" s="79"/>
      <c r="L249" s="79"/>
      <c r="M249" s="79"/>
      <c r="N249" s="79"/>
      <c r="O249" s="79"/>
      <c r="P249" s="79"/>
      <c r="Q249" s="79"/>
      <c r="R249" s="79"/>
      <c r="S249" s="79"/>
      <c r="T249" s="79"/>
      <c r="U249" s="79"/>
      <c r="V249" s="79"/>
      <c r="W249" s="79"/>
      <c r="X249" s="79"/>
      <c r="Y249" s="79"/>
      <c r="Z249" s="79"/>
      <c r="AA249" s="79"/>
      <c r="AB249" s="79"/>
      <c r="AC249" s="79"/>
      <c r="AD249" s="79"/>
      <c r="AE249" s="79"/>
      <c r="AF249" s="79"/>
      <c r="AG249" s="79"/>
    </row>
    <row r="250" spans="3:33" ht="12" customHeight="1" x14ac:dyDescent="0.25">
      <c r="C250" s="74"/>
      <c r="D250" s="74"/>
      <c r="E250" s="74"/>
      <c r="F250" s="74"/>
      <c r="G250" s="74"/>
      <c r="H250" s="74"/>
      <c r="I250" s="75"/>
      <c r="J250" s="75"/>
      <c r="K250" s="76"/>
      <c r="L250" s="76"/>
      <c r="M250" s="76"/>
      <c r="N250" s="76"/>
      <c r="O250" s="74"/>
      <c r="P250" s="74"/>
      <c r="Q250" s="74"/>
      <c r="R250" s="74"/>
      <c r="S250" s="74"/>
      <c r="T250" s="74"/>
      <c r="U250" s="74"/>
      <c r="V250" s="74"/>
      <c r="W250" s="74"/>
      <c r="X250" s="74"/>
      <c r="Y250" s="74"/>
      <c r="Z250" s="74"/>
      <c r="AA250" s="74"/>
      <c r="AB250" s="74"/>
      <c r="AC250" s="76"/>
      <c r="AD250" s="76"/>
      <c r="AE250" s="76"/>
      <c r="AF250" s="76"/>
      <c r="AG250" s="76"/>
    </row>
    <row r="251" spans="3:33" ht="12" customHeight="1" x14ac:dyDescent="0.25">
      <c r="C251" s="79"/>
      <c r="D251" s="79"/>
      <c r="E251" s="79"/>
      <c r="F251" s="79"/>
      <c r="G251" s="79"/>
      <c r="H251" s="79"/>
      <c r="I251" s="80"/>
      <c r="J251" s="80"/>
      <c r="K251" s="79"/>
      <c r="L251" s="79"/>
      <c r="M251" s="79"/>
      <c r="N251" s="79"/>
      <c r="O251" s="79"/>
      <c r="P251" s="79"/>
      <c r="Q251" s="79"/>
      <c r="R251" s="79"/>
      <c r="S251" s="79"/>
      <c r="T251" s="79"/>
      <c r="U251" s="79"/>
      <c r="V251" s="79"/>
      <c r="W251" s="79"/>
      <c r="X251" s="79"/>
      <c r="Y251" s="79"/>
      <c r="Z251" s="79"/>
      <c r="AA251" s="79"/>
      <c r="AB251" s="79"/>
      <c r="AC251" s="79"/>
      <c r="AD251" s="79"/>
      <c r="AE251" s="79"/>
      <c r="AF251" s="79"/>
      <c r="AG251" s="79"/>
    </row>
    <row r="252" spans="3:33" ht="12" customHeight="1" x14ac:dyDescent="0.25">
      <c r="C252" s="75"/>
      <c r="D252" s="75"/>
      <c r="E252" s="75"/>
      <c r="F252" s="75"/>
      <c r="G252" s="75"/>
      <c r="H252" s="75"/>
      <c r="I252" s="75"/>
      <c r="J252" s="75"/>
      <c r="K252" s="81"/>
      <c r="L252" s="81"/>
      <c r="M252" s="81"/>
      <c r="N252" s="81"/>
      <c r="O252" s="75"/>
      <c r="P252" s="75"/>
      <c r="Q252" s="75"/>
      <c r="R252" s="75"/>
      <c r="S252" s="75"/>
      <c r="T252" s="75"/>
      <c r="U252" s="75"/>
      <c r="V252" s="75"/>
      <c r="W252" s="75"/>
      <c r="X252" s="75"/>
      <c r="Y252" s="75"/>
      <c r="Z252" s="75"/>
      <c r="AA252" s="75"/>
      <c r="AB252" s="75"/>
      <c r="AC252" s="81"/>
      <c r="AD252" s="81"/>
      <c r="AE252" s="81"/>
      <c r="AF252" s="81"/>
      <c r="AG252" s="81"/>
    </row>
    <row r="253" spans="3:33" ht="12" customHeight="1" x14ac:dyDescent="0.25">
      <c r="C253" s="79"/>
      <c r="D253" s="79"/>
      <c r="E253" s="79"/>
      <c r="F253" s="79"/>
      <c r="G253" s="79"/>
      <c r="H253" s="79"/>
      <c r="I253" s="80"/>
      <c r="J253" s="80"/>
      <c r="K253" s="76"/>
      <c r="L253" s="76"/>
      <c r="M253" s="76"/>
      <c r="N253" s="76"/>
      <c r="O253" s="79"/>
      <c r="P253" s="79"/>
      <c r="Q253" s="79"/>
      <c r="R253" s="79"/>
      <c r="S253" s="79"/>
      <c r="T253" s="79"/>
      <c r="U253" s="79"/>
      <c r="V253" s="79"/>
      <c r="W253" s="79"/>
      <c r="X253" s="79"/>
      <c r="Y253" s="79"/>
      <c r="Z253" s="79"/>
      <c r="AA253" s="79"/>
      <c r="AB253" s="79"/>
      <c r="AC253" s="76"/>
      <c r="AD253" s="76"/>
      <c r="AE253" s="76"/>
      <c r="AF253" s="76"/>
      <c r="AG253" s="76"/>
    </row>
    <row r="254" spans="3:33" ht="12" customHeight="1" x14ac:dyDescent="0.25">
      <c r="C254" s="74"/>
      <c r="D254" s="74"/>
      <c r="E254" s="74"/>
      <c r="F254" s="74"/>
      <c r="G254" s="74"/>
      <c r="H254" s="74"/>
      <c r="I254" s="80"/>
      <c r="J254" s="80"/>
      <c r="K254" s="79"/>
      <c r="L254" s="79"/>
      <c r="M254" s="79"/>
      <c r="N254" s="79"/>
      <c r="O254" s="79"/>
      <c r="P254" s="79"/>
      <c r="Q254" s="79"/>
      <c r="R254" s="79"/>
      <c r="S254" s="79"/>
      <c r="T254" s="79"/>
      <c r="U254" s="79"/>
      <c r="V254" s="79"/>
      <c r="W254" s="79"/>
      <c r="X254" s="79"/>
      <c r="Y254" s="79"/>
      <c r="Z254" s="79"/>
      <c r="AA254" s="79"/>
      <c r="AB254" s="79"/>
      <c r="AC254" s="76"/>
      <c r="AD254" s="76"/>
      <c r="AE254" s="79"/>
      <c r="AF254" s="79"/>
      <c r="AG254" s="79"/>
    </row>
    <row r="255" spans="3:33" ht="12" customHeight="1" x14ac:dyDescent="0.25">
      <c r="C255" s="74"/>
      <c r="D255" s="74"/>
      <c r="E255" s="74"/>
      <c r="F255" s="74"/>
      <c r="G255" s="74"/>
      <c r="H255" s="74"/>
      <c r="I255" s="80"/>
      <c r="J255" s="80"/>
      <c r="K255" s="79"/>
      <c r="L255" s="79"/>
      <c r="M255" s="79"/>
      <c r="N255" s="79"/>
      <c r="O255" s="79"/>
      <c r="P255" s="79"/>
      <c r="Q255" s="79"/>
      <c r="R255" s="79"/>
      <c r="S255" s="79"/>
      <c r="T255" s="79"/>
      <c r="U255" s="79"/>
      <c r="V255" s="79"/>
      <c r="W255" s="79"/>
      <c r="X255" s="79"/>
      <c r="Y255" s="79"/>
      <c r="Z255" s="79"/>
      <c r="AA255" s="79"/>
      <c r="AB255" s="79"/>
      <c r="AC255" s="79"/>
      <c r="AD255" s="79"/>
      <c r="AE255" s="79"/>
      <c r="AF255" s="79"/>
      <c r="AG255" s="79"/>
    </row>
    <row r="256" spans="3:33" ht="12" customHeight="1" x14ac:dyDescent="0.25">
      <c r="C256" s="74"/>
      <c r="D256" s="74"/>
      <c r="E256" s="74"/>
      <c r="F256" s="74"/>
      <c r="G256" s="74"/>
      <c r="H256" s="74"/>
      <c r="I256" s="80"/>
      <c r="J256" s="80"/>
      <c r="K256" s="79"/>
      <c r="L256" s="79"/>
      <c r="M256" s="79"/>
      <c r="N256" s="79"/>
      <c r="O256" s="79"/>
      <c r="P256" s="79"/>
      <c r="Q256" s="79"/>
      <c r="R256" s="79"/>
      <c r="S256" s="79"/>
      <c r="T256" s="79"/>
      <c r="U256" s="79"/>
      <c r="V256" s="79"/>
      <c r="W256" s="79"/>
      <c r="X256" s="79"/>
      <c r="Y256" s="79"/>
      <c r="Z256" s="79"/>
      <c r="AA256" s="79"/>
      <c r="AB256" s="79"/>
      <c r="AC256" s="79"/>
      <c r="AD256" s="79"/>
      <c r="AE256" s="79"/>
      <c r="AF256" s="79"/>
      <c r="AG256" s="79"/>
    </row>
    <row r="257" spans="3:33" ht="12" customHeight="1" x14ac:dyDescent="0.25">
      <c r="C257" s="74"/>
      <c r="D257" s="74"/>
      <c r="E257" s="74"/>
      <c r="F257" s="74"/>
      <c r="G257" s="74"/>
      <c r="H257" s="74"/>
      <c r="I257" s="80"/>
      <c r="J257" s="80"/>
      <c r="K257" s="79"/>
      <c r="L257" s="79"/>
      <c r="M257" s="79"/>
      <c r="N257" s="79"/>
      <c r="O257" s="79"/>
      <c r="P257" s="79"/>
      <c r="Q257" s="79"/>
      <c r="R257" s="79"/>
      <c r="S257" s="79"/>
      <c r="T257" s="79"/>
      <c r="U257" s="79"/>
      <c r="V257" s="79"/>
      <c r="W257" s="79"/>
      <c r="X257" s="79"/>
      <c r="Y257" s="79"/>
      <c r="Z257" s="79"/>
      <c r="AA257" s="79"/>
      <c r="AB257" s="79"/>
      <c r="AC257" s="79"/>
      <c r="AD257" s="79"/>
      <c r="AE257" s="79"/>
      <c r="AF257" s="79"/>
      <c r="AG257" s="79"/>
    </row>
    <row r="258" spans="3:33" ht="12" customHeight="1" x14ac:dyDescent="0.25">
      <c r="C258" s="79"/>
      <c r="D258" s="79"/>
      <c r="E258" s="79"/>
      <c r="F258" s="79"/>
      <c r="G258" s="79"/>
      <c r="H258" s="79"/>
      <c r="I258" s="80"/>
      <c r="J258" s="80"/>
      <c r="K258" s="79"/>
      <c r="L258" s="79"/>
      <c r="M258" s="74"/>
      <c r="N258" s="74"/>
      <c r="O258" s="79"/>
      <c r="P258" s="79"/>
      <c r="Q258" s="79"/>
      <c r="R258" s="79"/>
      <c r="S258" s="79"/>
      <c r="T258" s="79"/>
      <c r="U258" s="79"/>
      <c r="V258" s="79"/>
      <c r="W258" s="79"/>
      <c r="X258" s="79"/>
      <c r="Y258" s="79"/>
      <c r="Z258" s="79"/>
      <c r="AA258" s="79"/>
      <c r="AB258" s="79"/>
      <c r="AC258" s="79"/>
      <c r="AD258" s="79"/>
      <c r="AE258" s="79"/>
      <c r="AF258" s="79"/>
      <c r="AG258" s="74"/>
    </row>
    <row r="259" spans="3:33" ht="12" customHeight="1" x14ac:dyDescent="0.25">
      <c r="C259" s="79"/>
      <c r="D259" s="79"/>
      <c r="E259" s="79"/>
      <c r="F259" s="79"/>
      <c r="G259" s="79"/>
      <c r="H259" s="79"/>
      <c r="I259" s="80"/>
      <c r="J259" s="80"/>
      <c r="K259" s="79"/>
      <c r="L259" s="79"/>
      <c r="M259" s="74"/>
      <c r="N259" s="74"/>
      <c r="O259" s="79"/>
      <c r="P259" s="79"/>
      <c r="Q259" s="79"/>
      <c r="R259" s="79"/>
      <c r="S259" s="79"/>
      <c r="T259" s="79"/>
      <c r="U259" s="79"/>
      <c r="V259" s="79"/>
      <c r="W259" s="79"/>
      <c r="X259" s="79"/>
      <c r="Y259" s="79"/>
      <c r="Z259" s="79"/>
      <c r="AA259" s="79"/>
      <c r="AB259" s="79"/>
      <c r="AC259" s="79"/>
      <c r="AD259" s="79"/>
      <c r="AE259" s="79"/>
      <c r="AF259" s="79"/>
      <c r="AG259" s="74"/>
    </row>
    <row r="260" spans="3:33" ht="12" customHeight="1" x14ac:dyDescent="0.25">
      <c r="C260" s="79"/>
      <c r="D260" s="79"/>
      <c r="E260" s="79"/>
      <c r="F260" s="79"/>
      <c r="G260" s="79"/>
      <c r="H260" s="79"/>
      <c r="I260" s="80"/>
      <c r="J260" s="80"/>
      <c r="K260" s="79"/>
      <c r="L260" s="79"/>
      <c r="M260" s="79"/>
      <c r="N260" s="79"/>
      <c r="O260" s="79"/>
      <c r="P260" s="79"/>
      <c r="Q260" s="79"/>
      <c r="R260" s="79"/>
      <c r="S260" s="79"/>
      <c r="T260" s="79"/>
      <c r="U260" s="79"/>
      <c r="V260" s="79"/>
      <c r="W260" s="79"/>
      <c r="X260" s="79"/>
      <c r="Y260" s="79"/>
      <c r="Z260" s="79"/>
      <c r="AA260" s="79"/>
      <c r="AB260" s="79"/>
      <c r="AC260" s="79"/>
      <c r="AD260" s="79"/>
      <c r="AE260" s="79"/>
      <c r="AF260" s="79"/>
      <c r="AG260" s="79"/>
    </row>
    <row r="261" spans="3:33" ht="12" customHeight="1" x14ac:dyDescent="0.25">
      <c r="C261" s="74"/>
      <c r="D261" s="74"/>
      <c r="E261" s="74"/>
      <c r="F261" s="74"/>
      <c r="G261" s="74"/>
      <c r="H261" s="74"/>
      <c r="I261" s="80"/>
      <c r="J261" s="80"/>
      <c r="K261" s="79"/>
      <c r="L261" s="79"/>
      <c r="M261" s="76"/>
      <c r="N261" s="76"/>
      <c r="O261" s="79"/>
      <c r="P261" s="79"/>
      <c r="Q261" s="79"/>
      <c r="R261" s="79"/>
      <c r="S261" s="79"/>
      <c r="T261" s="79"/>
      <c r="U261" s="79"/>
      <c r="V261" s="79"/>
      <c r="W261" s="79"/>
      <c r="X261" s="79"/>
      <c r="Y261" s="79"/>
      <c r="Z261" s="79"/>
      <c r="AA261" s="79"/>
      <c r="AB261" s="79"/>
      <c r="AC261" s="79"/>
      <c r="AD261" s="79"/>
      <c r="AE261" s="79"/>
      <c r="AF261" s="79"/>
      <c r="AG261" s="76"/>
    </row>
    <row r="262" spans="3:33" ht="12" customHeight="1" x14ac:dyDescent="0.25">
      <c r="C262" s="74"/>
      <c r="D262" s="74"/>
      <c r="E262" s="74"/>
      <c r="F262" s="74"/>
      <c r="G262" s="74"/>
      <c r="H262" s="74"/>
      <c r="I262" s="80"/>
      <c r="J262" s="80"/>
      <c r="K262" s="79"/>
      <c r="L262" s="79"/>
      <c r="M262" s="76"/>
      <c r="N262" s="76"/>
      <c r="O262" s="79"/>
      <c r="P262" s="79"/>
      <c r="Q262" s="79"/>
      <c r="R262" s="79"/>
      <c r="S262" s="79"/>
      <c r="T262" s="79"/>
      <c r="U262" s="79"/>
      <c r="V262" s="79"/>
      <c r="W262" s="79"/>
      <c r="X262" s="79"/>
      <c r="Y262" s="79"/>
      <c r="Z262" s="79"/>
      <c r="AA262" s="79"/>
      <c r="AB262" s="79"/>
      <c r="AC262" s="79"/>
      <c r="AD262" s="79"/>
      <c r="AE262" s="79"/>
      <c r="AF262" s="79"/>
      <c r="AG262" s="76"/>
    </row>
    <row r="263" spans="3:33" ht="12" customHeight="1" x14ac:dyDescent="0.25">
      <c r="C263" s="74"/>
      <c r="D263" s="74"/>
      <c r="E263" s="74"/>
      <c r="F263" s="74"/>
      <c r="G263" s="74"/>
      <c r="H263" s="74"/>
      <c r="I263" s="80"/>
      <c r="J263" s="80"/>
      <c r="K263" s="79"/>
      <c r="L263" s="79"/>
      <c r="M263" s="76"/>
      <c r="N263" s="76"/>
      <c r="O263" s="79"/>
      <c r="P263" s="79"/>
      <c r="Q263" s="79"/>
      <c r="R263" s="79"/>
      <c r="S263" s="79"/>
      <c r="T263" s="79"/>
      <c r="U263" s="79"/>
      <c r="V263" s="79"/>
      <c r="W263" s="79"/>
      <c r="X263" s="79"/>
      <c r="Y263" s="79"/>
      <c r="Z263" s="79"/>
      <c r="AA263" s="79"/>
      <c r="AB263" s="79"/>
      <c r="AC263" s="79"/>
      <c r="AD263" s="79"/>
      <c r="AE263" s="79"/>
      <c r="AF263" s="79"/>
      <c r="AG263" s="76"/>
    </row>
    <row r="264" spans="3:33" ht="12" customHeight="1" x14ac:dyDescent="0.25">
      <c r="C264" s="79"/>
      <c r="D264" s="79"/>
      <c r="E264" s="79"/>
      <c r="F264" s="79"/>
      <c r="G264" s="79"/>
      <c r="H264" s="79"/>
      <c r="I264" s="80"/>
      <c r="J264" s="80"/>
      <c r="K264" s="79"/>
      <c r="L264" s="79"/>
      <c r="M264" s="76"/>
      <c r="N264" s="76"/>
      <c r="O264" s="79"/>
      <c r="P264" s="79"/>
      <c r="Q264" s="79"/>
      <c r="R264" s="79"/>
      <c r="S264" s="79"/>
      <c r="T264" s="79"/>
      <c r="U264" s="79"/>
      <c r="V264" s="79"/>
      <c r="W264" s="79"/>
      <c r="X264" s="79"/>
      <c r="Y264" s="79"/>
      <c r="Z264" s="79"/>
      <c r="AA264" s="79"/>
      <c r="AB264" s="79"/>
      <c r="AC264" s="79"/>
      <c r="AD264" s="79"/>
      <c r="AE264" s="79"/>
      <c r="AF264" s="79"/>
      <c r="AG264" s="76"/>
    </row>
    <row r="265" spans="3:33" ht="12" customHeight="1" x14ac:dyDescent="0.25">
      <c r="C265" s="74"/>
      <c r="D265" s="74"/>
      <c r="E265" s="74"/>
      <c r="F265" s="74"/>
      <c r="G265" s="74"/>
      <c r="H265" s="74"/>
      <c r="I265" s="80"/>
      <c r="J265" s="80"/>
      <c r="K265" s="79"/>
      <c r="L265" s="79"/>
      <c r="M265" s="76"/>
      <c r="N265" s="76"/>
      <c r="O265" s="79"/>
      <c r="P265" s="79"/>
      <c r="Q265" s="79"/>
      <c r="R265" s="79"/>
      <c r="S265" s="79"/>
      <c r="T265" s="79"/>
      <c r="U265" s="79"/>
      <c r="V265" s="79"/>
      <c r="W265" s="79"/>
      <c r="X265" s="79"/>
      <c r="Y265" s="79"/>
      <c r="Z265" s="79"/>
      <c r="AA265" s="79"/>
      <c r="AB265" s="79"/>
      <c r="AC265" s="79"/>
      <c r="AD265" s="79"/>
      <c r="AE265" s="79"/>
      <c r="AF265" s="79"/>
      <c r="AG265" s="76"/>
    </row>
    <row r="266" spans="3:33" ht="12" customHeight="1" x14ac:dyDescent="0.25">
      <c r="C266" s="79"/>
      <c r="D266" s="79"/>
      <c r="E266" s="79"/>
      <c r="F266" s="79"/>
      <c r="G266" s="79"/>
      <c r="H266" s="79"/>
      <c r="I266" s="80"/>
      <c r="J266" s="80"/>
      <c r="K266" s="79"/>
      <c r="L266" s="79"/>
      <c r="M266" s="76"/>
      <c r="N266" s="76"/>
      <c r="O266" s="79"/>
      <c r="P266" s="79"/>
      <c r="Q266" s="79"/>
      <c r="R266" s="79"/>
      <c r="S266" s="79"/>
      <c r="T266" s="79"/>
      <c r="U266" s="79"/>
      <c r="V266" s="79"/>
      <c r="W266" s="79"/>
      <c r="X266" s="79"/>
      <c r="Y266" s="79"/>
      <c r="Z266" s="79"/>
      <c r="AA266" s="79"/>
      <c r="AB266" s="79"/>
      <c r="AC266" s="79"/>
      <c r="AD266" s="79"/>
      <c r="AE266" s="79"/>
      <c r="AF266" s="79"/>
      <c r="AG266" s="76"/>
    </row>
    <row r="267" spans="3:33" ht="12" customHeight="1" x14ac:dyDescent="0.25">
      <c r="C267" s="74"/>
      <c r="D267" s="74"/>
      <c r="E267" s="74"/>
      <c r="F267" s="74"/>
      <c r="G267" s="74"/>
      <c r="H267" s="74"/>
      <c r="I267" s="80"/>
      <c r="J267" s="80"/>
      <c r="K267" s="79"/>
      <c r="L267" s="79"/>
      <c r="M267" s="76"/>
      <c r="N267" s="76"/>
      <c r="O267" s="79"/>
      <c r="P267" s="79"/>
      <c r="Q267" s="79"/>
      <c r="R267" s="79"/>
      <c r="S267" s="79"/>
      <c r="T267" s="79"/>
      <c r="U267" s="79"/>
      <c r="V267" s="79"/>
      <c r="W267" s="79"/>
      <c r="X267" s="79"/>
      <c r="Y267" s="79"/>
      <c r="Z267" s="79"/>
      <c r="AA267" s="79"/>
      <c r="AB267" s="79"/>
      <c r="AC267" s="79"/>
      <c r="AD267" s="79"/>
      <c r="AE267" s="79"/>
      <c r="AF267" s="79"/>
      <c r="AG267" s="76"/>
    </row>
    <row r="268" spans="3:33" ht="12" customHeight="1" x14ac:dyDescent="0.25">
      <c r="C268" s="79"/>
      <c r="D268" s="79"/>
      <c r="E268" s="79"/>
      <c r="F268" s="79"/>
      <c r="G268" s="79"/>
      <c r="H268" s="79"/>
      <c r="I268" s="80"/>
      <c r="J268" s="80"/>
      <c r="K268" s="79"/>
      <c r="L268" s="79"/>
      <c r="M268" s="76"/>
      <c r="N268" s="76"/>
      <c r="O268" s="79"/>
      <c r="P268" s="79"/>
      <c r="Q268" s="79"/>
      <c r="R268" s="79"/>
      <c r="S268" s="79"/>
      <c r="T268" s="79"/>
      <c r="U268" s="79"/>
      <c r="V268" s="79"/>
      <c r="W268" s="79"/>
      <c r="X268" s="79"/>
      <c r="Y268" s="79"/>
      <c r="Z268" s="79"/>
      <c r="AA268" s="79"/>
      <c r="AB268" s="79"/>
      <c r="AC268" s="79"/>
      <c r="AD268" s="79"/>
      <c r="AE268" s="79"/>
      <c r="AF268" s="79"/>
      <c r="AG268" s="76"/>
    </row>
    <row r="269" spans="3:33" ht="12" customHeight="1" x14ac:dyDescent="0.25">
      <c r="C269" s="79"/>
      <c r="D269" s="79"/>
      <c r="E269" s="79"/>
      <c r="F269" s="79"/>
      <c r="G269" s="79"/>
      <c r="H269" s="79"/>
      <c r="I269" s="80"/>
      <c r="J269" s="80"/>
      <c r="K269" s="79"/>
      <c r="L269" s="79"/>
      <c r="M269" s="76"/>
      <c r="N269" s="76"/>
      <c r="O269" s="79"/>
      <c r="P269" s="79"/>
      <c r="Q269" s="79"/>
      <c r="R269" s="79"/>
      <c r="S269" s="79"/>
      <c r="T269" s="79"/>
      <c r="U269" s="79"/>
      <c r="V269" s="79"/>
      <c r="W269" s="79"/>
      <c r="X269" s="79"/>
      <c r="Y269" s="79"/>
      <c r="Z269" s="79"/>
      <c r="AA269" s="79"/>
      <c r="AB269" s="79"/>
      <c r="AC269" s="79"/>
      <c r="AD269" s="79"/>
      <c r="AE269" s="79"/>
      <c r="AF269" s="79"/>
      <c r="AG269" s="76"/>
    </row>
    <row r="270" spans="3:33" ht="12" customHeight="1" x14ac:dyDescent="0.25">
      <c r="C270" s="74"/>
      <c r="D270" s="74"/>
      <c r="E270" s="74"/>
      <c r="F270" s="74"/>
      <c r="G270" s="74"/>
      <c r="H270" s="74"/>
      <c r="I270" s="80"/>
      <c r="J270" s="80"/>
      <c r="K270" s="79"/>
      <c r="L270" s="79"/>
      <c r="M270" s="76"/>
      <c r="N270" s="76"/>
      <c r="O270" s="79"/>
      <c r="P270" s="79"/>
      <c r="Q270" s="79"/>
      <c r="R270" s="79"/>
      <c r="S270" s="79"/>
      <c r="T270" s="79"/>
      <c r="U270" s="79"/>
      <c r="V270" s="79"/>
      <c r="W270" s="79"/>
      <c r="X270" s="79"/>
      <c r="Y270" s="79"/>
      <c r="Z270" s="79"/>
      <c r="AA270" s="79"/>
      <c r="AB270" s="79"/>
      <c r="AC270" s="79"/>
      <c r="AD270" s="79"/>
      <c r="AE270" s="79"/>
      <c r="AF270" s="79"/>
      <c r="AG270" s="76"/>
    </row>
    <row r="271" spans="3:33" ht="12" customHeight="1" x14ac:dyDescent="0.25">
      <c r="C271" s="74"/>
      <c r="D271" s="74"/>
      <c r="E271" s="74"/>
      <c r="F271" s="74"/>
      <c r="G271" s="74"/>
      <c r="H271" s="74"/>
      <c r="I271" s="80"/>
      <c r="J271" s="80"/>
      <c r="K271" s="79"/>
      <c r="L271" s="79"/>
      <c r="M271" s="76"/>
      <c r="N271" s="76"/>
      <c r="O271" s="79"/>
      <c r="P271" s="79"/>
      <c r="Q271" s="79"/>
      <c r="R271" s="79"/>
      <c r="S271" s="79"/>
      <c r="T271" s="79"/>
      <c r="U271" s="79"/>
      <c r="V271" s="79"/>
      <c r="W271" s="79"/>
      <c r="X271" s="79"/>
      <c r="Y271" s="79"/>
      <c r="Z271" s="79"/>
      <c r="AA271" s="79"/>
      <c r="AB271" s="79"/>
      <c r="AC271" s="79"/>
      <c r="AD271" s="79"/>
      <c r="AE271" s="79"/>
      <c r="AF271" s="79"/>
      <c r="AG271" s="76"/>
    </row>
    <row r="272" spans="3:33" ht="12" customHeight="1" x14ac:dyDescent="0.25">
      <c r="C272" s="74"/>
      <c r="D272" s="74"/>
      <c r="E272" s="74"/>
      <c r="F272" s="74"/>
      <c r="G272" s="74"/>
      <c r="H272" s="74"/>
      <c r="I272" s="80"/>
      <c r="J272" s="80"/>
      <c r="K272" s="79"/>
      <c r="L272" s="79"/>
      <c r="M272" s="76"/>
      <c r="N272" s="76"/>
      <c r="O272" s="79"/>
      <c r="P272" s="79"/>
      <c r="Q272" s="79"/>
      <c r="R272" s="79"/>
      <c r="S272" s="79"/>
      <c r="T272" s="79"/>
      <c r="U272" s="79"/>
      <c r="V272" s="79"/>
      <c r="W272" s="79"/>
      <c r="X272" s="79"/>
      <c r="Y272" s="79"/>
      <c r="Z272" s="79"/>
      <c r="AA272" s="79"/>
      <c r="AB272" s="79"/>
      <c r="AC272" s="79"/>
      <c r="AD272" s="79"/>
      <c r="AE272" s="79"/>
      <c r="AF272" s="79"/>
      <c r="AG272" s="76"/>
    </row>
    <row r="273" spans="3:33" ht="12" customHeight="1" x14ac:dyDescent="0.25">
      <c r="C273" s="79"/>
      <c r="D273" s="79"/>
      <c r="E273" s="79"/>
      <c r="F273" s="79"/>
      <c r="G273" s="79"/>
      <c r="H273" s="79"/>
      <c r="I273" s="80"/>
      <c r="J273" s="80"/>
      <c r="K273" s="79"/>
      <c r="L273" s="79"/>
      <c r="M273" s="79"/>
      <c r="N273" s="79"/>
      <c r="O273" s="79"/>
      <c r="P273" s="79"/>
      <c r="Q273" s="79"/>
      <c r="R273" s="79"/>
      <c r="S273" s="79"/>
      <c r="T273" s="79"/>
      <c r="U273" s="79"/>
      <c r="V273" s="79"/>
      <c r="W273" s="79"/>
      <c r="X273" s="79"/>
      <c r="Y273" s="79"/>
      <c r="Z273" s="79"/>
      <c r="AA273" s="79"/>
      <c r="AB273" s="79"/>
      <c r="AC273" s="79"/>
      <c r="AD273" s="79"/>
      <c r="AE273" s="79"/>
      <c r="AF273" s="79"/>
      <c r="AG273" s="79"/>
    </row>
    <row r="274" spans="3:33" ht="12" customHeight="1" x14ac:dyDescent="0.25">
      <c r="C274" s="79"/>
      <c r="D274" s="79"/>
      <c r="E274" s="79"/>
      <c r="F274" s="79"/>
      <c r="G274" s="79"/>
      <c r="H274" s="79"/>
      <c r="I274" s="80"/>
      <c r="J274" s="80"/>
      <c r="K274" s="79"/>
      <c r="L274" s="79"/>
      <c r="M274" s="79"/>
      <c r="N274" s="79"/>
      <c r="O274" s="79"/>
      <c r="P274" s="79"/>
      <c r="Q274" s="79"/>
      <c r="R274" s="79"/>
      <c r="S274" s="79"/>
      <c r="T274" s="79"/>
      <c r="U274" s="79"/>
      <c r="V274" s="79"/>
      <c r="W274" s="79"/>
      <c r="X274" s="79"/>
      <c r="Y274" s="79"/>
      <c r="Z274" s="79"/>
      <c r="AA274" s="79"/>
      <c r="AB274" s="79"/>
      <c r="AC274" s="79"/>
      <c r="AD274" s="79"/>
      <c r="AE274" s="79"/>
      <c r="AF274" s="79"/>
      <c r="AG274" s="79"/>
    </row>
  </sheetData>
  <mergeCells count="15">
    <mergeCell ref="A1:F1"/>
    <mergeCell ref="D5:E5"/>
    <mergeCell ref="A2:C2"/>
    <mergeCell ref="A196:D196"/>
    <mergeCell ref="AG2:AI2"/>
    <mergeCell ref="A3:AF3"/>
    <mergeCell ref="E8:I8"/>
    <mergeCell ref="K9:M9"/>
    <mergeCell ref="O9:S9"/>
    <mergeCell ref="U9:AA10"/>
    <mergeCell ref="O10:O11"/>
    <mergeCell ref="U11:U12"/>
    <mergeCell ref="W11:W12"/>
    <mergeCell ref="Y11:Y12"/>
    <mergeCell ref="AA11:AA12"/>
  </mergeCells>
  <phoneticPr fontId="0" type="noConversion"/>
  <conditionalFormatting sqref="E17:N31 G192:AH192">
    <cfRule type="cellIs" dxfId="26" priority="3" stopIfTrue="1" operator="lessThan">
      <formula>0</formula>
    </cfRule>
  </conditionalFormatting>
  <conditionalFormatting sqref="E74:AH191">
    <cfRule type="cellIs" dxfId="25" priority="1" stopIfTrue="1" operator="lessThan">
      <formula>0</formula>
    </cfRule>
  </conditionalFormatting>
  <conditionalFormatting sqref="O17:AH17 O18:P31 Q18:AH73 E32:P73 E192">
    <cfRule type="cellIs" dxfId="24" priority="4" stopIfTrue="1" operator="lessThan">
      <formula>0</formula>
    </cfRule>
  </conditionalFormatting>
  <printOptions gridLinesSet="0"/>
  <pageMargins left="0.39370078740157483" right="0.39370078740157483" top="0.39370078740157483" bottom="0.39370078740157483" header="0.31496062992125984" footer="0.19685039370078741"/>
  <pageSetup paperSize="9" scale="66" fitToHeight="4" orientation="landscape" horizontalDpi="4294967292" r:id="rId1"/>
  <headerFooter alignWithMargins="0">
    <oddFooter>&amp;C&amp;"Times New Roman,Regular"Page &amp;P of &amp;N</oddFooter>
  </headerFooter>
  <rowBreaks count="1" manualBreakCount="1"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Mapping for chart 1</vt:lpstr>
      <vt:lpstr>Table A</vt:lpstr>
      <vt:lpstr>Developed countries</vt:lpstr>
      <vt:lpstr>Tables B-C</vt:lpstr>
      <vt:lpstr>Offshore centres</vt:lpstr>
      <vt:lpstr>Tables D-E</vt:lpstr>
      <vt:lpstr>Developing countries</vt:lpstr>
      <vt:lpstr>Tables B-G</vt:lpstr>
      <vt:lpstr>New Style Table C</vt:lpstr>
      <vt:lpstr>Country mapping</vt:lpstr>
      <vt:lpstr>Sheet1</vt:lpstr>
      <vt:lpstr>Mapping</vt:lpstr>
      <vt:lpstr>Previous Period</vt:lpstr>
      <vt:lpstr>'Previous Period'!Print_Titles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Carly Johnson</dc:creator>
  <cp:lastModifiedBy>Modha, Harsil</cp:lastModifiedBy>
  <cp:lastPrinted>2009-03-16T15:20:12Z</cp:lastPrinted>
  <dcterms:created xsi:type="dcterms:W3CDTF">1999-04-12T10:32:52Z</dcterms:created>
  <dcterms:modified xsi:type="dcterms:W3CDTF">2025-09-18T10:29:49Z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-1201298450</vt:i4>
  </property>
  <property fmtid="{D5CDD505-2E9C-101B-9397-08002B2CF9AE}" pid="3" name="_NewReviewCycle">
    <vt:lpwstr/>
  </property>
  <property fmtid="{D5CDD505-2E9C-101B-9397-08002B2CF9AE}" pid="4" name="_EmailSubject">
    <vt:lpwstr>Consolidated Publication Q2 2025</vt:lpwstr>
  </property>
  <property fmtid="{D5CDD505-2E9C-101B-9397-08002B2CF9AE}" pid="5" name="_AuthorEmail">
    <vt:lpwstr>Harsil.Modha@bankofengland.co.uk</vt:lpwstr>
  </property>
  <property fmtid="{D5CDD505-2E9C-101B-9397-08002B2CF9AE}" pid="6" name="_AuthorEmailDisplayName">
    <vt:lpwstr>Modha, Harsil</vt:lpwstr>
  </property>
</Properties>
</file>